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8" firstSheet="1" activeTab="1"/>
  </bookViews>
  <sheets>
    <sheet name="Lega" sheetId="1" r:id="rId1"/>
    <sheet name="Class" sheetId="2" r:id="rId2"/>
    <sheet name="Incassi" sheetId="3" r:id="rId3"/>
    <sheet name="Cannonieri" sheetId="4" r:id="rId4"/>
    <sheet name="Palmares" sheetId="5" r:id="rId5"/>
    <sheet name="Bat" sheetId="6" r:id="rId6"/>
    <sheet name="Bus" sheetId="7" r:id="rId7"/>
    <sheet name="Gia" sheetId="8" r:id="rId8"/>
    <sheet name="Liv" sheetId="9" r:id="rId9"/>
    <sheet name="Pap" sheetId="10" r:id="rId10"/>
    <sheet name="Spa" sheetId="11" r:id="rId11"/>
    <sheet name="Tre" sheetId="12" r:id="rId12"/>
    <sheet name="BG" sheetId="13" r:id="rId13"/>
    <sheet name="Lon" sheetId="14" r:id="rId14"/>
    <sheet name="Ale" sheetId="15" r:id="rId15"/>
    <sheet name="1" sheetId="16" r:id="rId16"/>
    <sheet name="2" sheetId="17" r:id="rId17"/>
    <sheet name="3" sheetId="18" r:id="rId18"/>
    <sheet name="4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11" sheetId="26" r:id="rId26"/>
    <sheet name="12" sheetId="27" r:id="rId27"/>
    <sheet name="13" sheetId="28" r:id="rId28"/>
    <sheet name="14" sheetId="29" r:id="rId29"/>
    <sheet name="15" sheetId="30" r:id="rId30"/>
    <sheet name="16" sheetId="31" r:id="rId31"/>
    <sheet name="17" sheetId="32" r:id="rId32"/>
    <sheet name="18" sheetId="33" r:id="rId33"/>
    <sheet name="Cham" sheetId="34" r:id="rId34"/>
    <sheet name="1cl" sheetId="35" r:id="rId35"/>
    <sheet name="2cl" sheetId="36" r:id="rId36"/>
    <sheet name="3cl" sheetId="37" r:id="rId37"/>
    <sheet name="4cl" sheetId="38" r:id="rId38"/>
    <sheet name="5cl" sheetId="39" r:id="rId39"/>
    <sheet name="6cl" sheetId="40" r:id="rId40"/>
    <sheet name="SF cl" sheetId="41" r:id="rId41"/>
    <sheet name="F CL" sheetId="42" r:id="rId42"/>
    <sheet name="Uefa" sheetId="43" r:id="rId43"/>
    <sheet name="1CU" sheetId="44" r:id="rId44"/>
    <sheet name="2CU" sheetId="45" r:id="rId45"/>
    <sheet name="3CU" sheetId="46" r:id="rId46"/>
    <sheet name="4CU" sheetId="47" r:id="rId47"/>
    <sheet name="5CU" sheetId="48" r:id="rId48"/>
    <sheet name="6CU" sheetId="49" r:id="rId49"/>
    <sheet name="QaCU" sheetId="50" r:id="rId50"/>
    <sheet name="QrCU" sheetId="51" r:id="rId51"/>
    <sheet name="SFCU" sheetId="52" r:id="rId52"/>
    <sheet name="FCU" sheetId="53" r:id="rId53"/>
    <sheet name="Cop" sheetId="54" r:id="rId54"/>
    <sheet name="Pr Cop" sheetId="55" r:id="rId55"/>
    <sheet name="1CO" sheetId="56" r:id="rId56"/>
    <sheet name="2CO" sheetId="57" r:id="rId57"/>
    <sheet name="3CO" sheetId="58" r:id="rId58"/>
    <sheet name="SFCO" sheetId="59" r:id="rId59"/>
    <sheet name="FCO" sheetId="60" r:id="rId60"/>
  </sheets>
  <definedNames>
    <definedName name="_xlnm.Print_Area" localSheetId="58">'SFCO'!$A$32:$S$59</definedName>
  </definedNames>
  <calcPr fullCalcOnLoad="1"/>
</workbook>
</file>

<file path=xl/sharedStrings.xml><?xml version="1.0" encoding="utf-8"?>
<sst xmlns="http://schemas.openxmlformats.org/spreadsheetml/2006/main" count="6848" uniqueCount="759">
  <si>
    <t>Calendario</t>
  </si>
  <si>
    <t>Busgat Team</t>
  </si>
  <si>
    <t>Javier</t>
  </si>
  <si>
    <t>Giannifadanni</t>
  </si>
  <si>
    <t>Sparta Pavel</t>
  </si>
  <si>
    <t>Partizan</t>
  </si>
  <si>
    <t>Batigol</t>
  </si>
  <si>
    <t>Squadre</t>
  </si>
  <si>
    <t>TOTALE</t>
  </si>
  <si>
    <t>posizione media</t>
  </si>
  <si>
    <t>1°</t>
  </si>
  <si>
    <t>2°</t>
  </si>
  <si>
    <t>3°</t>
  </si>
  <si>
    <t>4°</t>
  </si>
  <si>
    <t>5°</t>
  </si>
  <si>
    <t>6°</t>
  </si>
  <si>
    <t>7°</t>
  </si>
  <si>
    <t>8°</t>
  </si>
  <si>
    <t>Liverpooloni</t>
  </si>
  <si>
    <t>Mancester Iunait</t>
  </si>
  <si>
    <t>Maxibon</t>
  </si>
  <si>
    <t>Turk Team</t>
  </si>
  <si>
    <t>Totale campionati</t>
  </si>
  <si>
    <t>Coppa di Lega</t>
  </si>
  <si>
    <t>vittorie</t>
  </si>
  <si>
    <t>p</t>
  </si>
  <si>
    <t>r</t>
  </si>
  <si>
    <t>nome</t>
  </si>
  <si>
    <t>costo</t>
  </si>
  <si>
    <t>valore squadra</t>
  </si>
  <si>
    <t>valore giocatori</t>
  </si>
  <si>
    <t xml:space="preserve">cassa </t>
  </si>
  <si>
    <t>Tagli in lega</t>
  </si>
  <si>
    <t>valore</t>
  </si>
  <si>
    <t>BATIGOL</t>
  </si>
  <si>
    <t>SPARTA PAVEL</t>
  </si>
  <si>
    <t>GIANNIFADANNI</t>
  </si>
  <si>
    <t>Acquisti in lega</t>
  </si>
  <si>
    <t>TOTALE IN CASSA</t>
  </si>
  <si>
    <t>FC Trezegol</t>
  </si>
  <si>
    <t>Papa Boys</t>
  </si>
  <si>
    <t>PAPA BOYS</t>
  </si>
  <si>
    <t>LIVERPOOLONI</t>
  </si>
  <si>
    <t>Trezegol</t>
  </si>
  <si>
    <t>Saldo finale</t>
  </si>
  <si>
    <t>Federazione</t>
  </si>
  <si>
    <t>dal 1993</t>
  </si>
  <si>
    <t>A</t>
  </si>
  <si>
    <t>CAMPIONATO</t>
  </si>
  <si>
    <t>COPPA di LEGA</t>
  </si>
  <si>
    <t>CHAMPIONS</t>
  </si>
  <si>
    <t>LEGALITE' FANTACALCIO</t>
  </si>
  <si>
    <t>1a andata</t>
  </si>
  <si>
    <t>2a andata</t>
  </si>
  <si>
    <t>3a andata</t>
  </si>
  <si>
    <t>http://legalite.splinder.it</t>
  </si>
  <si>
    <t>4a andata</t>
  </si>
  <si>
    <t>5a andata</t>
  </si>
  <si>
    <t>6a andata</t>
  </si>
  <si>
    <t>7a andata</t>
  </si>
  <si>
    <t>mi</t>
  </si>
  <si>
    <t>P</t>
  </si>
  <si>
    <t>casa</t>
  </si>
  <si>
    <t>fuori</t>
  </si>
  <si>
    <t>Coppa Lega</t>
  </si>
  <si>
    <t>Campionato</t>
  </si>
  <si>
    <t>squadra</t>
  </si>
  <si>
    <t>Stipendi</t>
  </si>
  <si>
    <t>cassa inziale</t>
  </si>
  <si>
    <t>BUSGAT</t>
  </si>
  <si>
    <t xml:space="preserve">Trezegol </t>
  </si>
  <si>
    <t>Coppa UEFA</t>
  </si>
  <si>
    <t>FINALE</t>
  </si>
  <si>
    <t>FM</t>
  </si>
  <si>
    <t>nuovo rifacimento</t>
  </si>
  <si>
    <t>Girone A</t>
  </si>
  <si>
    <t>Girone B</t>
  </si>
  <si>
    <t>gf</t>
  </si>
  <si>
    <t>gs</t>
  </si>
  <si>
    <t>1^ giornata</t>
  </si>
  <si>
    <t>2^ giornata</t>
  </si>
  <si>
    <t>3^ giornata</t>
  </si>
  <si>
    <t>COPPA DI LEGA</t>
  </si>
  <si>
    <t>SEMIFINALI - Andata</t>
  </si>
  <si>
    <t>SEMIFINALI - Ritorno</t>
  </si>
  <si>
    <t>GIRONE A</t>
  </si>
  <si>
    <t>GIRONE B</t>
  </si>
  <si>
    <t>Real Madrid</t>
  </si>
  <si>
    <t>Manchester UTD</t>
  </si>
  <si>
    <t>Bayern Monaco</t>
  </si>
  <si>
    <t>Barcellona</t>
  </si>
  <si>
    <t>SEMIFINALI - andata</t>
  </si>
  <si>
    <t>SEMIFINALI - ritorno</t>
  </si>
  <si>
    <t>TREZEGOL</t>
  </si>
  <si>
    <t>Ajax</t>
  </si>
  <si>
    <t>v</t>
  </si>
  <si>
    <t>+/-</t>
  </si>
  <si>
    <t>fv</t>
  </si>
  <si>
    <t>capitano</t>
  </si>
  <si>
    <t>difesa</t>
  </si>
  <si>
    <t>centrocampo</t>
  </si>
  <si>
    <t>Totale Parziale</t>
  </si>
  <si>
    <t>portiere</t>
  </si>
  <si>
    <t>dr</t>
  </si>
  <si>
    <t>BUSGAT TEAM</t>
  </si>
  <si>
    <t>4^ giornata</t>
  </si>
  <si>
    <t>5^ giornata</t>
  </si>
  <si>
    <t>6^ giornata</t>
  </si>
  <si>
    <t>7^ giornata</t>
  </si>
  <si>
    <t>8^ giornata</t>
  </si>
  <si>
    <t>9^ giornata</t>
  </si>
  <si>
    <t>SEMIFINALI</t>
  </si>
  <si>
    <t>10^ giornata</t>
  </si>
  <si>
    <t>11^ giornata</t>
  </si>
  <si>
    <t>12^ giornata</t>
  </si>
  <si>
    <t>13^ giornata</t>
  </si>
  <si>
    <t>FINALE DI COPPA DI LEGA</t>
  </si>
  <si>
    <t>FINALE UEFA</t>
  </si>
  <si>
    <t>Anno</t>
  </si>
  <si>
    <t>Champions</t>
  </si>
  <si>
    <t>UEFA</t>
  </si>
  <si>
    <t>ALBO D'ORO</t>
  </si>
  <si>
    <t>Fuckin'Hostile</t>
  </si>
  <si>
    <t>14^ giornata</t>
  </si>
  <si>
    <t>Capocannoniere</t>
  </si>
  <si>
    <t>Supercoppa</t>
  </si>
  <si>
    <t>Prestiti A</t>
  </si>
  <si>
    <t>Prestiti DA</t>
  </si>
  <si>
    <t>Girone C</t>
  </si>
  <si>
    <t>QUARTI DI FINALE - andata</t>
  </si>
  <si>
    <t>QUARTI DI FINALE - ritorno</t>
  </si>
  <si>
    <t>Moggi Piove</t>
  </si>
  <si>
    <t>n</t>
  </si>
  <si>
    <t>in casa</t>
  </si>
  <si>
    <t>Rf</t>
  </si>
  <si>
    <t>Rs</t>
  </si>
  <si>
    <t>dR</t>
  </si>
  <si>
    <t>il calendario</t>
  </si>
  <si>
    <t xml:space="preserve">    Andata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</si>
  <si>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</si>
  <si>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</si>
  <si>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</si>
  <si>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</si>
  <si>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</si>
  <si>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</si>
  <si>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</si>
  <si>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</si>
  <si>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</si>
  <si>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</si>
  <si>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15^ giornata</t>
  </si>
  <si>
    <t>16^ giornata</t>
  </si>
  <si>
    <t>17^ giornata</t>
  </si>
  <si>
    <t>18^ giornata</t>
  </si>
  <si>
    <t>Preliminari</t>
  </si>
  <si>
    <t>8a andata</t>
  </si>
  <si>
    <t>9a andata</t>
  </si>
  <si>
    <t>10a andata</t>
  </si>
  <si>
    <t>11a andata</t>
  </si>
  <si>
    <t>12a andata</t>
  </si>
  <si>
    <t>13a andata</t>
  </si>
  <si>
    <t>14a andata</t>
  </si>
  <si>
    <t>15a andata</t>
  </si>
  <si>
    <t>16a andata</t>
  </si>
  <si>
    <t>17a andata</t>
  </si>
  <si>
    <t>18a andata</t>
  </si>
  <si>
    <t>preliminari</t>
  </si>
  <si>
    <t>1° turno</t>
  </si>
  <si>
    <t>2° turno</t>
  </si>
  <si>
    <t>3° turno</t>
  </si>
  <si>
    <t>semifinali</t>
  </si>
  <si>
    <t>finale</t>
  </si>
  <si>
    <t>semifinale and</t>
  </si>
  <si>
    <t>semifinale rit</t>
  </si>
  <si>
    <t>quarti</t>
  </si>
  <si>
    <t>semifinale</t>
  </si>
  <si>
    <t>Liverpool</t>
  </si>
  <si>
    <t>BG Hostile</t>
  </si>
  <si>
    <t>Alerdeen</t>
  </si>
  <si>
    <t>Barzagli</t>
  </si>
  <si>
    <t>BG HOSTILE</t>
  </si>
  <si>
    <t>ALERDEEN</t>
  </si>
  <si>
    <t>Hamsik</t>
  </si>
  <si>
    <t>Longobarda</t>
  </si>
  <si>
    <t>Buffon</t>
  </si>
  <si>
    <t>Borja Valero</t>
  </si>
  <si>
    <t>Callejon</t>
  </si>
  <si>
    <t>De Sciglio</t>
  </si>
  <si>
    <t>Strootman</t>
  </si>
  <si>
    <t>Benatia</t>
  </si>
  <si>
    <t>Immobile</t>
  </si>
  <si>
    <t>Florenzi</t>
  </si>
  <si>
    <t>Destro</t>
  </si>
  <si>
    <t>Maietta</t>
  </si>
  <si>
    <t>Mertens</t>
  </si>
  <si>
    <t>Perin</t>
  </si>
  <si>
    <t>Berardi</t>
  </si>
  <si>
    <t>Parolo</t>
  </si>
  <si>
    <t>Marchisio</t>
  </si>
  <si>
    <t>Pjanic</t>
  </si>
  <si>
    <t>LONGOBARDA</t>
  </si>
  <si>
    <t>9°</t>
  </si>
  <si>
    <t>10°</t>
  </si>
  <si>
    <t>Supercoppa Europea</t>
  </si>
  <si>
    <t>PSG</t>
  </si>
  <si>
    <t>Fuckin/BG Hostile</t>
  </si>
  <si>
    <t>Javier / Aleerden</t>
  </si>
  <si>
    <t>Albiol</t>
  </si>
  <si>
    <t>Higuain</t>
  </si>
  <si>
    <t>De Rossi</t>
  </si>
  <si>
    <t>Handanovic</t>
  </si>
  <si>
    <t>Palacio</t>
  </si>
  <si>
    <t>Chiellini</t>
  </si>
  <si>
    <t>Eder</t>
  </si>
  <si>
    <t>Nainggolan</t>
  </si>
  <si>
    <t>Cuadrado</t>
  </si>
  <si>
    <t>Jorginho</t>
  </si>
  <si>
    <t>Bonucci</t>
  </si>
  <si>
    <t>Reina</t>
  </si>
  <si>
    <t>Cacciatore</t>
  </si>
  <si>
    <t>Candreva</t>
  </si>
  <si>
    <t>Conti</t>
  </si>
  <si>
    <t>Bonaventura</t>
  </si>
  <si>
    <t>Danilo</t>
  </si>
  <si>
    <t>Insigne</t>
  </si>
  <si>
    <t>edizione XLII - anno 2014</t>
  </si>
  <si>
    <t>Sau</t>
  </si>
  <si>
    <t>Icardi</t>
  </si>
  <si>
    <t>Paloschi</t>
  </si>
  <si>
    <t>Basta</t>
  </si>
  <si>
    <t>Ilicic</t>
  </si>
  <si>
    <t>Thereau</t>
  </si>
  <si>
    <t>Lulic</t>
  </si>
  <si>
    <t>Quagliarella</t>
  </si>
  <si>
    <t>D'Ambrosio</t>
  </si>
  <si>
    <t>Astori</t>
  </si>
  <si>
    <t>Bertolacci</t>
  </si>
  <si>
    <t>Consigli</t>
  </si>
  <si>
    <t>Mirante</t>
  </si>
  <si>
    <t>Castro</t>
  </si>
  <si>
    <t>Gobbi</t>
  </si>
  <si>
    <t>Dainelli</t>
  </si>
  <si>
    <t>Berisha</t>
  </si>
  <si>
    <t>Tomovic</t>
  </si>
  <si>
    <t>Kurtic</t>
  </si>
  <si>
    <t>Allan</t>
  </si>
  <si>
    <t>Radu</t>
  </si>
  <si>
    <t>Rossettini</t>
  </si>
  <si>
    <t>Baselli</t>
  </si>
  <si>
    <t>Supercoppe</t>
  </si>
  <si>
    <t>Aleerden</t>
  </si>
  <si>
    <t>Rafael</t>
  </si>
  <si>
    <t>Storari</t>
  </si>
  <si>
    <t>Ljajic</t>
  </si>
  <si>
    <t>Costa</t>
  </si>
  <si>
    <t>BOMBER</t>
  </si>
  <si>
    <t>PRELIMINARI COPPA</t>
  </si>
  <si>
    <t xml:space="preserve"> </t>
  </si>
  <si>
    <t>REAL MADRID</t>
  </si>
  <si>
    <t>BAYERN MONACO</t>
  </si>
  <si>
    <t>BARCELLONA</t>
  </si>
  <si>
    <t>Ghoulam</t>
  </si>
  <si>
    <t>Strootman VC</t>
  </si>
  <si>
    <t>1a EUROPA L</t>
  </si>
  <si>
    <t>2a EUROPA L</t>
  </si>
  <si>
    <t>3a EUROPA L</t>
  </si>
  <si>
    <t>4a EUROPA L</t>
  </si>
  <si>
    <t>Murru</t>
  </si>
  <si>
    <t>Vecino</t>
  </si>
  <si>
    <t>5a europa league</t>
  </si>
  <si>
    <t>Romagnoli</t>
  </si>
  <si>
    <t>6A europa league</t>
  </si>
  <si>
    <t>Semifinali ritorno</t>
  </si>
  <si>
    <t>Semifinali andata</t>
  </si>
  <si>
    <t>Ritorno</t>
  </si>
  <si>
    <t>PSV</t>
  </si>
  <si>
    <t>non assegnata</t>
  </si>
  <si>
    <t>FC Rijtaty</t>
  </si>
  <si>
    <t>Anco Utd</t>
  </si>
  <si>
    <t>c</t>
  </si>
  <si>
    <t>a</t>
  </si>
  <si>
    <t>d</t>
  </si>
  <si>
    <t>Dybala</t>
  </si>
  <si>
    <t>Perotti</t>
  </si>
  <si>
    <t>Perisic</t>
  </si>
  <si>
    <t>Szczesny</t>
  </si>
  <si>
    <t>Koulibaly</t>
  </si>
  <si>
    <t>Manolas</t>
  </si>
  <si>
    <t>Manchester City</t>
  </si>
  <si>
    <t>nella stagione 46 è stato rifatto tutto</t>
  </si>
  <si>
    <t>Squadre 2016 - 47</t>
  </si>
  <si>
    <t>Feyenoord</t>
  </si>
  <si>
    <t>Materasso</t>
  </si>
  <si>
    <t>Alex Sandro</t>
  </si>
  <si>
    <t>Iago Falque</t>
  </si>
  <si>
    <t>Dzeko</t>
  </si>
  <si>
    <t>Belotti</t>
  </si>
  <si>
    <t>Politano</t>
  </si>
  <si>
    <t>Caldara</t>
  </si>
  <si>
    <t>Bernardeschi</t>
  </si>
  <si>
    <t>Simeone</t>
  </si>
  <si>
    <t>Donnarumma</t>
  </si>
  <si>
    <t>Biglia</t>
  </si>
  <si>
    <t>Suso</t>
  </si>
  <si>
    <t>Fofana</t>
  </si>
  <si>
    <t>Miranda</t>
  </si>
  <si>
    <t>Borriello</t>
  </si>
  <si>
    <t>Kalinic</t>
  </si>
  <si>
    <t>Mandzukic</t>
  </si>
  <si>
    <t>Milik</t>
  </si>
  <si>
    <t>Lapadula</t>
  </si>
  <si>
    <t>Kessiè</t>
  </si>
  <si>
    <t>Khedira</t>
  </si>
  <si>
    <t>Brozovic</t>
  </si>
  <si>
    <t>Chiesa</t>
  </si>
  <si>
    <t>Milinkovic-Savic</t>
  </si>
  <si>
    <t>Pavoletti</t>
  </si>
  <si>
    <t>Rincon</t>
  </si>
  <si>
    <t>Defrel</t>
  </si>
  <si>
    <t>Petagna</t>
  </si>
  <si>
    <t>Schick</t>
  </si>
  <si>
    <t>Joao Mario</t>
  </si>
  <si>
    <t>Acerbi</t>
  </si>
  <si>
    <t>Birsa</t>
  </si>
  <si>
    <t>Missiroli</t>
  </si>
  <si>
    <t>Cordaz</t>
  </si>
  <si>
    <t>Gagliardini</t>
  </si>
  <si>
    <t>Benassi</t>
  </si>
  <si>
    <t>Izzo</t>
  </si>
  <si>
    <t>Skorupski</t>
  </si>
  <si>
    <t>Niang</t>
  </si>
  <si>
    <t>Bruno Peres</t>
  </si>
  <si>
    <t>Zapata</t>
  </si>
  <si>
    <t>Laxalt</t>
  </si>
  <si>
    <t>Torreira</t>
  </si>
  <si>
    <t>Saponara</t>
  </si>
  <si>
    <t>Rugani</t>
  </si>
  <si>
    <t>Babacar</t>
  </si>
  <si>
    <t>Freuler</t>
  </si>
  <si>
    <t>Diawara</t>
  </si>
  <si>
    <t>Barreca</t>
  </si>
  <si>
    <t>Caprari</t>
  </si>
  <si>
    <t>Lirola</t>
  </si>
  <si>
    <t>Fazio</t>
  </si>
  <si>
    <t>Pellegrini</t>
  </si>
  <si>
    <t>Toloi</t>
  </si>
  <si>
    <t>Farias</t>
  </si>
  <si>
    <t>Strakosha</t>
  </si>
  <si>
    <t>Pisacane</t>
  </si>
  <si>
    <t>Pjaca</t>
  </si>
  <si>
    <t>Widmer</t>
  </si>
  <si>
    <t>Peluso</t>
  </si>
  <si>
    <t>Spinazzola</t>
  </si>
  <si>
    <t>Silvestre</t>
  </si>
  <si>
    <t>Felipe</t>
  </si>
  <si>
    <t>Samir</t>
  </si>
  <si>
    <t>Barreto</t>
  </si>
  <si>
    <t>Viviano</t>
  </si>
  <si>
    <t>Falcinelli</t>
  </si>
  <si>
    <t>Masina</t>
  </si>
  <si>
    <t>Inglese</t>
  </si>
  <si>
    <t>Linetty</t>
  </si>
  <si>
    <t>Perica</t>
  </si>
  <si>
    <t>Joao Pedro</t>
  </si>
  <si>
    <t>Cataldi</t>
  </si>
  <si>
    <t>Badelj</t>
  </si>
  <si>
    <t>Sorrentino</t>
  </si>
  <si>
    <t>Regini</t>
  </si>
  <si>
    <t>Verdi</t>
  </si>
  <si>
    <t>D'Alessandro</t>
  </si>
  <si>
    <t>Pucciarelli</t>
  </si>
  <si>
    <t>Skriniar</t>
  </si>
  <si>
    <t>De Paul</t>
  </si>
  <si>
    <t>Lazovic</t>
  </si>
  <si>
    <t>Zukanovic</t>
  </si>
  <si>
    <t>Biraghi</t>
  </si>
  <si>
    <t>Arsenal</t>
  </si>
  <si>
    <t>PRESTITO GIOCATORE</t>
  </si>
  <si>
    <t>Masiello</t>
  </si>
  <si>
    <t>Wallace</t>
  </si>
  <si>
    <t>Praet</t>
  </si>
  <si>
    <t>Trotta</t>
  </si>
  <si>
    <t>Radovanovic</t>
  </si>
  <si>
    <t>Zielinski</t>
  </si>
  <si>
    <t>Borja Valero C</t>
  </si>
  <si>
    <t>Higuain C</t>
  </si>
  <si>
    <t>Hysaj</t>
  </si>
  <si>
    <t>Olympiacos</t>
  </si>
  <si>
    <t>QUARTI di finale RIT</t>
  </si>
  <si>
    <t>QUARTI di finale AND</t>
  </si>
  <si>
    <t>RITORNO</t>
  </si>
  <si>
    <t>SEMIFINALI UEFA ANDATA</t>
  </si>
  <si>
    <t>Q1</t>
  </si>
  <si>
    <t>Q2</t>
  </si>
  <si>
    <t>CASA</t>
  </si>
  <si>
    <t>ANDATA</t>
  </si>
  <si>
    <t>Icardi VC</t>
  </si>
  <si>
    <t>Mil Savic</t>
  </si>
  <si>
    <t>Sportiello</t>
  </si>
  <si>
    <t>Dybala C</t>
  </si>
  <si>
    <t>Cannavaro</t>
  </si>
  <si>
    <t>Manolas VC</t>
  </si>
  <si>
    <t>Mertens C</t>
  </si>
  <si>
    <t>Iago Falque VC</t>
  </si>
  <si>
    <t>,</t>
  </si>
  <si>
    <t>2 Dybala</t>
  </si>
  <si>
    <t>Cristante</t>
  </si>
  <si>
    <t>Milinkovic Savic</t>
  </si>
  <si>
    <t>El Shaarawy</t>
  </si>
  <si>
    <t>Di Francesco</t>
  </si>
  <si>
    <t>Ionita</t>
  </si>
  <si>
    <t>Ferrari</t>
  </si>
  <si>
    <t>De Vrij</t>
  </si>
  <si>
    <t>OLYMPIACOS</t>
  </si>
  <si>
    <t>Jankto</t>
  </si>
  <si>
    <t>Montolivo</t>
  </si>
  <si>
    <t xml:space="preserve">Rugani </t>
  </si>
  <si>
    <t>Felipe Anderson</t>
  </si>
  <si>
    <t xml:space="preserve">Miranda </t>
  </si>
  <si>
    <t>Ljaijc</t>
  </si>
  <si>
    <t>Gomez</t>
  </si>
  <si>
    <t>Kahlanoglu</t>
  </si>
  <si>
    <t>Alisson</t>
  </si>
  <si>
    <t>Matuidi</t>
  </si>
  <si>
    <t>Cancelo</t>
  </si>
  <si>
    <t>Musacchio</t>
  </si>
  <si>
    <t>Kolarov</t>
  </si>
  <si>
    <t>Cerci</t>
  </si>
  <si>
    <t>Dalbert</t>
  </si>
  <si>
    <t>Rodriguez R.</t>
  </si>
  <si>
    <t>Sirigu</t>
  </si>
  <si>
    <t>Cutrone</t>
  </si>
  <si>
    <t>Pazzini</t>
  </si>
  <si>
    <t>Juan Jesus</t>
  </si>
  <si>
    <t>Consiglli</t>
  </si>
  <si>
    <t>Berenguer</t>
  </si>
  <si>
    <t>Scuffet</t>
  </si>
  <si>
    <t>Leiva</t>
  </si>
  <si>
    <t>De Roon</t>
  </si>
  <si>
    <t>Bentacur</t>
  </si>
  <si>
    <t>Puggioni</t>
  </si>
  <si>
    <t>Galabinov</t>
  </si>
  <si>
    <t>Hateboer</t>
  </si>
  <si>
    <t>Viola</t>
  </si>
  <si>
    <t>Lichsteiner</t>
  </si>
  <si>
    <t>Caceres</t>
  </si>
  <si>
    <t>Mandragora</t>
  </si>
  <si>
    <t>Ramirez</t>
  </si>
  <si>
    <t>Nkoulou</t>
  </si>
  <si>
    <t>Lasagna</t>
  </si>
  <si>
    <t>André Silva</t>
  </si>
  <si>
    <t>Vido</t>
  </si>
  <si>
    <t>Dragowski</t>
  </si>
  <si>
    <t>Moretti</t>
  </si>
  <si>
    <t>Karsdorp</t>
  </si>
  <si>
    <t>Veretout</t>
  </si>
  <si>
    <t>Dias</t>
  </si>
  <si>
    <t>Bajic</t>
  </si>
  <si>
    <t>Cragno</t>
  </si>
  <si>
    <t>Poli</t>
  </si>
  <si>
    <t>Magnanelli</t>
  </si>
  <si>
    <t>Taarabt</t>
  </si>
  <si>
    <t>Gaspar</t>
  </si>
  <si>
    <t>Douglas Costa</t>
  </si>
  <si>
    <t>Verde</t>
  </si>
  <si>
    <t>Floccari</t>
  </si>
  <si>
    <t>Nuyitink</t>
  </si>
  <si>
    <t>Bastos</t>
  </si>
  <si>
    <t>Bessa</t>
  </si>
  <si>
    <t>Luis Alberto</t>
  </si>
  <si>
    <t>Duncan</t>
  </si>
  <si>
    <t>Borini</t>
  </si>
  <si>
    <t>Lyanco</t>
  </si>
  <si>
    <t>Letizia</t>
  </si>
  <si>
    <t>Ceccherini</t>
  </si>
  <si>
    <t>Oikonomou</t>
  </si>
  <si>
    <t>Lazzari</t>
  </si>
  <si>
    <t>Ciciretti</t>
  </si>
  <si>
    <t>Buchel</t>
  </si>
  <si>
    <t>Barella</t>
  </si>
  <si>
    <t>Centurion</t>
  </si>
  <si>
    <t>Andreolli</t>
  </si>
  <si>
    <t>Biraschi</t>
  </si>
  <si>
    <t>Lucioni</t>
  </si>
  <si>
    <t>Pezzella G.</t>
  </si>
  <si>
    <t>Eysseric</t>
  </si>
  <si>
    <t>Romulo</t>
  </si>
  <si>
    <t>Martella</t>
  </si>
  <si>
    <t>Mario Rui</t>
  </si>
  <si>
    <t>Taider</t>
  </si>
  <si>
    <t>Pandev</t>
  </si>
  <si>
    <t>Budimir</t>
  </si>
  <si>
    <t>Coda</t>
  </si>
  <si>
    <t>Under</t>
  </si>
  <si>
    <t>MANCHESTER UTD</t>
  </si>
  <si>
    <t>BAYER MONACO</t>
  </si>
  <si>
    <t xml:space="preserve">d </t>
  </si>
  <si>
    <t>Iemmello</t>
  </si>
  <si>
    <t>Benevento</t>
  </si>
  <si>
    <t>Antenucci</t>
  </si>
  <si>
    <t>Spal</t>
  </si>
  <si>
    <t>Maxi Lopez</t>
  </si>
  <si>
    <t>Udinese</t>
  </si>
  <si>
    <t>De Silvestri</t>
  </si>
  <si>
    <t>Antei</t>
  </si>
  <si>
    <t>Ferrari A</t>
  </si>
  <si>
    <t>Verona</t>
  </si>
  <si>
    <t>De Maio</t>
  </si>
  <si>
    <t>Bologna</t>
  </si>
  <si>
    <t>Sanchez</t>
  </si>
  <si>
    <t>Fiorentina</t>
  </si>
  <si>
    <t>Halffredsson</t>
  </si>
  <si>
    <t>Miguel Veloso</t>
  </si>
  <si>
    <t>Genoa</t>
  </si>
  <si>
    <t>Milan</t>
  </si>
  <si>
    <t>Cigarini</t>
  </si>
  <si>
    <t>Cagliari</t>
  </si>
  <si>
    <t>Viviani</t>
  </si>
  <si>
    <t>Mattiello</t>
  </si>
  <si>
    <t>Perotti VC</t>
  </si>
  <si>
    <t>Gentiletti</t>
  </si>
  <si>
    <t>Howedes</t>
  </si>
  <si>
    <t>Hallfredsson</t>
  </si>
  <si>
    <t>Calhanohlu</t>
  </si>
  <si>
    <t>Perisic C</t>
  </si>
  <si>
    <t>L Leiva</t>
  </si>
  <si>
    <t>A Silva</t>
  </si>
  <si>
    <t>N'Koulou</t>
  </si>
  <si>
    <t>Joao Pedro VC</t>
  </si>
  <si>
    <t>Dragovsky</t>
  </si>
  <si>
    <t>Mertens, 3 Immobile</t>
  </si>
  <si>
    <t>3 Immobile, Mertens; Milinkovic Savic</t>
  </si>
  <si>
    <t>Pezzella G (fio)</t>
  </si>
  <si>
    <t>Bonucci VC</t>
  </si>
  <si>
    <t>Chiesa C</t>
  </si>
  <si>
    <t>J Jesus</t>
  </si>
  <si>
    <t>D Costa VC</t>
  </si>
  <si>
    <t>Gomez C</t>
  </si>
  <si>
    <t>Rodriguez</t>
  </si>
  <si>
    <t>Kessie C</t>
  </si>
  <si>
    <t>Pjanic VC</t>
  </si>
  <si>
    <t>Nuytinck</t>
  </si>
  <si>
    <t>Miranda C</t>
  </si>
  <si>
    <t>Vecino VC</t>
  </si>
  <si>
    <t>Jankto, Zielinski</t>
  </si>
  <si>
    <t>Callejon, Simeone</t>
  </si>
  <si>
    <t>Zielinski, Jankto; Callejon, Simeone</t>
  </si>
  <si>
    <t>2 Perisic, Icardi</t>
  </si>
  <si>
    <t>2 Perisic, Icardi, Benassi</t>
  </si>
  <si>
    <t>Higuain; Pjanic</t>
  </si>
  <si>
    <t>Thereau, Luis Alberto; 2 Dybala</t>
  </si>
  <si>
    <t>FIO</t>
  </si>
  <si>
    <t>MIL</t>
  </si>
  <si>
    <t>NAP</t>
  </si>
  <si>
    <t>SAM</t>
  </si>
  <si>
    <t>SAS</t>
  </si>
  <si>
    <t>ROM</t>
  </si>
  <si>
    <t>GEN</t>
  </si>
  <si>
    <t>TOR</t>
  </si>
  <si>
    <t>INT</t>
  </si>
  <si>
    <t>LAZ</t>
  </si>
  <si>
    <t>Gil Dias</t>
  </si>
  <si>
    <t>BOL</t>
  </si>
  <si>
    <t>JUV</t>
  </si>
  <si>
    <t>CRO</t>
  </si>
  <si>
    <t>ATA</t>
  </si>
  <si>
    <t>CHELSEA</t>
  </si>
  <si>
    <t>Chelsea</t>
  </si>
  <si>
    <t>Marsiglia</t>
  </si>
  <si>
    <t>Fc Copenhagen</t>
  </si>
  <si>
    <t>Ol Lione</t>
  </si>
  <si>
    <t>Villareal</t>
  </si>
  <si>
    <t>Hoffenheim</t>
  </si>
  <si>
    <t>Kean</t>
  </si>
  <si>
    <t>Nani</t>
  </si>
  <si>
    <t>SPA</t>
  </si>
  <si>
    <t>BEN</t>
  </si>
  <si>
    <t>CHI</t>
  </si>
  <si>
    <t>UDI</t>
  </si>
  <si>
    <t>VER</t>
  </si>
  <si>
    <t>N'koulou</t>
  </si>
  <si>
    <t>CAG</t>
  </si>
  <si>
    <t>Calhanoglu</t>
  </si>
  <si>
    <t>Campionato 49 - 2017</t>
  </si>
  <si>
    <t>Pezzella Ger</t>
  </si>
  <si>
    <t>Betancur</t>
  </si>
  <si>
    <t>Naninggolan C</t>
  </si>
  <si>
    <t>Nuytink</t>
  </si>
  <si>
    <t>Benassi C</t>
  </si>
  <si>
    <t xml:space="preserve">Perisic </t>
  </si>
  <si>
    <t>El Shaarawy VC</t>
  </si>
  <si>
    <t>3 Mertens, 2 Immobile</t>
  </si>
  <si>
    <t>3 Dybala</t>
  </si>
  <si>
    <t>3 Dybala; 3 Mertens, 2 Immobile</t>
  </si>
  <si>
    <t>2 Gomez, Caldara</t>
  </si>
  <si>
    <t>Mandzukic,</t>
  </si>
  <si>
    <t>Petagna,</t>
  </si>
  <si>
    <t>Belotti, De Vrij</t>
  </si>
  <si>
    <t>Petagna, Mertens; De Vrij, Belotti</t>
  </si>
  <si>
    <t xml:space="preserve"> 2 Dzeko</t>
  </si>
  <si>
    <t>2 Dzeko</t>
  </si>
  <si>
    <t>Ljajic, Laxalt</t>
  </si>
  <si>
    <t>liver</t>
  </si>
  <si>
    <t>longo</t>
  </si>
  <si>
    <t>Kessie, Kolarov</t>
  </si>
  <si>
    <t>Rodriguez, Kessie, Kolarov; De Paul</t>
  </si>
  <si>
    <t>2 Chiesa, Baselli</t>
  </si>
  <si>
    <t>2 Chiesa, Callejon, Baselli; Bastos</t>
  </si>
  <si>
    <t>Belotti, Quagliarella</t>
  </si>
  <si>
    <t>Nainggolan, Belotti, Quagliarella; Zapata</t>
  </si>
  <si>
    <t>Politano, Perisic</t>
  </si>
  <si>
    <t>Politano, Perisic, Skriniar; Ljajic</t>
  </si>
  <si>
    <t>2 Dzeko, 2 Kalinic</t>
  </si>
  <si>
    <t>Gomez, Insigne</t>
  </si>
  <si>
    <t>2 Dzeko, 2 Kalinic; Insigne, Gomez</t>
  </si>
  <si>
    <t>sparta</t>
  </si>
  <si>
    <t>longobarda</t>
  </si>
  <si>
    <t>busgat</t>
  </si>
  <si>
    <t>papa</t>
  </si>
  <si>
    <t>alerdeen</t>
  </si>
  <si>
    <t>bg</t>
  </si>
  <si>
    <t>batigol</t>
  </si>
  <si>
    <t>trezegol</t>
  </si>
  <si>
    <t>liverpooloni</t>
  </si>
  <si>
    <t>Gomez A</t>
  </si>
  <si>
    <t>Kessie</t>
  </si>
  <si>
    <t>2 Gomez, Caldara; Mandzukic, Jorginho</t>
  </si>
  <si>
    <t>psg</t>
  </si>
  <si>
    <t>man united</t>
  </si>
  <si>
    <t>Pellegri</t>
  </si>
  <si>
    <t>Tumminello</t>
  </si>
  <si>
    <t>Strinic</t>
  </si>
  <si>
    <t>Inglese, Nainggolan</t>
  </si>
  <si>
    <t>Inglese, Nainggolan; El Shaarawy</t>
  </si>
  <si>
    <t>2 Immobile</t>
  </si>
  <si>
    <t>2 Immobile; Insigne</t>
  </si>
  <si>
    <t>Callejon; Pjanic</t>
  </si>
  <si>
    <t>3 Dybala, 2 Ghoulam</t>
  </si>
  <si>
    <t>3 Dybala, 2 Ghoulam, Alex Sandro</t>
  </si>
  <si>
    <t>2 Dzeko, Trotta</t>
  </si>
  <si>
    <t>2 Dzeko, Trotta, Ramirez</t>
  </si>
  <si>
    <t>barca</t>
  </si>
  <si>
    <t>man utd</t>
  </si>
  <si>
    <t>chelsea</t>
  </si>
  <si>
    <t>bayern monaco</t>
  </si>
  <si>
    <t>real madrid</t>
  </si>
  <si>
    <t>arsenal</t>
  </si>
  <si>
    <t>copenhagen</t>
  </si>
  <si>
    <t>lione</t>
  </si>
  <si>
    <t>bati</t>
  </si>
  <si>
    <t>BG</t>
  </si>
  <si>
    <t>Papa</t>
  </si>
  <si>
    <t>2 Maxi Lopez</t>
  </si>
  <si>
    <t>2 Castro, Mertens</t>
  </si>
  <si>
    <t>2 Maxi Lopez; 2 Castro, Mertens</t>
  </si>
  <si>
    <t>Caldara, Koulibaly</t>
  </si>
  <si>
    <t>2 Luis Alberto</t>
  </si>
  <si>
    <t>Caldara, Koulibaly; 2 Luis Alberto</t>
  </si>
  <si>
    <t>2 Brozovic, Higuain</t>
  </si>
  <si>
    <t>2 Brozovic, Higuain; Ghoulam</t>
  </si>
  <si>
    <t>2 De Paul, Florenzi</t>
  </si>
  <si>
    <t>2 Parolo</t>
  </si>
  <si>
    <t>2 De Paul, Florenzi; 2 Parolo</t>
  </si>
  <si>
    <t>Hamsik; Dzeko</t>
  </si>
  <si>
    <t>Zapata D</t>
  </si>
  <si>
    <t>sparta pavel</t>
  </si>
  <si>
    <t xml:space="preserve">3 Immobile, </t>
  </si>
  <si>
    <t>Iago Falque, Joao Pedro</t>
  </si>
  <si>
    <t>3 Immobile, Joao Pedro, Iago Falque</t>
  </si>
  <si>
    <t>2 Inisgne, Romulo</t>
  </si>
  <si>
    <t>2 Insigne, Romulo</t>
  </si>
  <si>
    <t>2 Thereau,</t>
  </si>
  <si>
    <t>2 Thereau, Luis Alberto; Lulic</t>
  </si>
  <si>
    <t>3 Icardi</t>
  </si>
  <si>
    <t>Palacio; 3 Icardi</t>
  </si>
  <si>
    <t>classifica</t>
  </si>
  <si>
    <t>Vivianj</t>
  </si>
  <si>
    <t>Stryger Larsen</t>
  </si>
  <si>
    <t>Styger Larsen</t>
  </si>
  <si>
    <t>Kolarov, Pjanic,</t>
  </si>
  <si>
    <t>Kolarov, Pjanic, Zapata D; Immobile</t>
  </si>
  <si>
    <t>Politano, Benassi</t>
  </si>
  <si>
    <t>Candreva, Insigne</t>
  </si>
  <si>
    <t>D'Ambrosio; Veretout</t>
  </si>
  <si>
    <t>2 Inglese, Quagliarella</t>
  </si>
  <si>
    <t>Bastos; 2 Inglese, Quagliarella</t>
  </si>
  <si>
    <t>Lione</t>
  </si>
  <si>
    <t>liverpool</t>
  </si>
  <si>
    <t>Quagliarella, Luis Alberto; Milinkovic Savic, Romagnoli</t>
  </si>
  <si>
    <t>Dybala, Perotti</t>
  </si>
  <si>
    <t>Pavoletti, Toloi</t>
  </si>
  <si>
    <t>Dybala, Perotti; Pavoletti, Toloi</t>
  </si>
  <si>
    <t>2 Icardi, Benassi</t>
  </si>
  <si>
    <t>Bernardeschi, Skriniar</t>
  </si>
  <si>
    <t>Mertens; 2 Icardi, Bernardeschi, Benassi, Skriniar</t>
  </si>
  <si>
    <t>Iemmello, Diawara</t>
  </si>
  <si>
    <t>Higuain, Birsa</t>
  </si>
  <si>
    <t>Iemmello, Diawara; Higuian, Birsa</t>
  </si>
  <si>
    <t>Cuadrado, Gomez A</t>
  </si>
  <si>
    <t>Suso, Ilicic</t>
  </si>
  <si>
    <t>Cuadrado, Gomez A; Suso, Ilicic</t>
  </si>
  <si>
    <t>Man United</t>
  </si>
  <si>
    <t>Bizzarri</t>
  </si>
  <si>
    <t>Parolo, Callejon</t>
  </si>
  <si>
    <t>Mertens, Immobile</t>
  </si>
  <si>
    <t>Callejon, Parolo; Mertens, Immobile</t>
  </si>
  <si>
    <t>Barella, Zapata</t>
  </si>
  <si>
    <t>Barella, Zapata; Bastos</t>
  </si>
  <si>
    <t>2 Higuain, Torreira</t>
  </si>
  <si>
    <t>2 Higuain, Torreira; Quagliarella</t>
  </si>
  <si>
    <t>Nani, Allan, Perisic</t>
  </si>
  <si>
    <t>El Shaarawy, Marusic</t>
  </si>
  <si>
    <t>Kurtic, Budimir</t>
  </si>
  <si>
    <t>Nani, Allan, Marusic, El Shaarawy, Perisic; Budimir, Kurtic</t>
  </si>
  <si>
    <t>Marusic</t>
  </si>
  <si>
    <t>Milinkovic Savic, Pellegrini</t>
  </si>
  <si>
    <t>Borja Valero, Milinkovic Savic, Pellegrini; Dybala</t>
  </si>
  <si>
    <t>copenhaghen</t>
  </si>
  <si>
    <t xml:space="preserve">Marsiglia </t>
  </si>
  <si>
    <t>Perotti, Rincon, Manolas, Quagliarella</t>
  </si>
  <si>
    <t>Suso, Higuain</t>
  </si>
  <si>
    <t>Romagnoli, Ramirez, Veretout, Iago Falque</t>
  </si>
  <si>
    <t>Icardi, Skriniar</t>
  </si>
  <si>
    <t>2 Verdi, 2 Budmir</t>
  </si>
  <si>
    <t>Caceres, Nainggolan</t>
  </si>
  <si>
    <t>Peluso, Baselli,Chiesa</t>
  </si>
  <si>
    <t>Immobile, Perotti, Dybala, Cerci</t>
  </si>
  <si>
    <t>Torreira, Higuain, 2 Icardi</t>
  </si>
  <si>
    <t>2 Insigne, Zielinski</t>
  </si>
  <si>
    <t>2 Icardi, El Shaarawy</t>
  </si>
  <si>
    <t>Verdi, Cristante</t>
  </si>
  <si>
    <t>2 Inglese</t>
  </si>
  <si>
    <t>Lapadula, De Maio</t>
  </si>
  <si>
    <t>Mandzukic, Cerci, Candreva</t>
  </si>
  <si>
    <t>2 Higuain, Destro, Milinkovic Savic, Pellegrini, Kalinic, Dzeko</t>
  </si>
  <si>
    <t>Ilicic, Simeone, Chiesa</t>
  </si>
  <si>
    <t>2 Jankto, Nkoulu</t>
  </si>
  <si>
    <t xml:space="preserve">Skriniar, Bonaventura,3 Peresic, Icardi </t>
  </si>
  <si>
    <t>Peresic</t>
  </si>
  <si>
    <t>Ol. Lione</t>
  </si>
  <si>
    <t>Ramirez, Ilicic, Caceres</t>
  </si>
  <si>
    <t>Pavoletti, Politano, Bonaventura</t>
  </si>
  <si>
    <t>Rincon, Cerci, Destro</t>
  </si>
  <si>
    <t>Masiello, Bertolacci, Petagna, Iago Falque</t>
  </si>
  <si>
    <t>Luis Alberto, Romulo</t>
  </si>
  <si>
    <t>Fazio, 2 Luis Alberto</t>
  </si>
  <si>
    <t>Hamsik, 2 Ilicic, Pjanic, Mandzukic</t>
  </si>
  <si>
    <t>2 Milinkovic-Savic</t>
  </si>
  <si>
    <t>Romulo, Caldara, Koulibaly, Budmir, Candreva</t>
  </si>
  <si>
    <t>2 Iago Falque, Immobile, Hamsik, Ilicic, Lapadula</t>
  </si>
  <si>
    <t>Insigne, Jankto, Gomez</t>
  </si>
  <si>
    <t>Pellegrini, Verdi, Chiesa</t>
  </si>
  <si>
    <t>2 Barak, Lasagna, Inglese, Felipe Anderson</t>
  </si>
  <si>
    <t>Pellegrini, 2 Quagliarella, Widmer</t>
  </si>
  <si>
    <t>Simeone, 2 Dybala, Matuidi</t>
  </si>
  <si>
    <t>Hamsik, Suso, Gomez</t>
  </si>
  <si>
    <t>Koulibaly, Insigne, Icardi</t>
  </si>
  <si>
    <t>Luis Alberto, De Silvestri</t>
  </si>
  <si>
    <t>3 Immobile, Iago Falque, Callejon, Bonucci, Simeone</t>
  </si>
  <si>
    <t>Mandzukic, Dzeko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</si>
</sst>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_-[$€-2]\ * #,##0.00_-;\-[$€-2]\ * #,##0.00_-;_-[$€-2]\ * \-??_-"/>
    <numFmt numFmtId="175" formatCode="_-* #,##0.00_-;\-* #,##0.00_-;_-* \-??_-;_-@_-"/>
    <numFmt numFmtId="176" formatCode="_-* #,##0.000_-;\-* #,##0.000_-;_-* \-???_-;_-@_-"/>
    <numFmt numFmtId="177" formatCode="#,##0.000_ ;\-#,##0.000\ "/>
    <numFmt numFmtId="178" formatCode="#,##0\ [$€-1];[Red]\-#,##0\ [$€-1]"/>
  </numFmts>
  <fonts count="1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0"/>
      <color indexed="63"/>
      <name val="Microsoft Sans Serif"/>
      <family val="2"/>
    </font>
    <font>
      <i/>
      <sz val="10"/>
      <color indexed="63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color indexed="23"/>
      <name val="Microsoft Sans Serif"/>
      <family val="2"/>
    </font>
    <font>
      <sz val="9"/>
      <color indexed="52"/>
      <name val="Microsoft Sans Serif"/>
      <family val="2"/>
    </font>
    <font>
      <sz val="12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9"/>
      <name val="Microsoft Sans Serif"/>
      <family val="2"/>
    </font>
    <font>
      <sz val="16"/>
      <name val="Arial"/>
      <family val="2"/>
    </font>
    <font>
      <sz val="30"/>
      <name val="Arial"/>
      <family val="2"/>
    </font>
    <font>
      <b/>
      <sz val="14"/>
      <name val="Microsoft Sans Serif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4"/>
      <name val="Haettenschweiler"/>
      <family val="2"/>
    </font>
    <font>
      <sz val="10"/>
      <name val="Georgia"/>
      <family val="1"/>
    </font>
    <font>
      <sz val="10"/>
      <name val="Haettenschweiler"/>
      <family val="2"/>
    </font>
    <font>
      <sz val="11"/>
      <color indexed="8"/>
      <name val="Haettenschweiler"/>
      <family val="2"/>
    </font>
    <font>
      <sz val="12"/>
      <color indexed="8"/>
      <name val="Haettenschweiler"/>
      <family val="2"/>
    </font>
    <font>
      <sz val="8"/>
      <name val="Haettenschweiler"/>
      <family val="2"/>
    </font>
    <font>
      <sz val="9"/>
      <name val="Haettenschweiler"/>
      <family val="2"/>
    </font>
    <font>
      <sz val="12"/>
      <name val="Haettenschweiler"/>
      <family val="2"/>
    </font>
    <font>
      <i/>
      <sz val="8"/>
      <name val="Haettenschweiler"/>
      <family val="2"/>
    </font>
    <font>
      <sz val="10"/>
      <color indexed="63"/>
      <name val="Haettenschweiler"/>
      <family val="2"/>
    </font>
    <font>
      <i/>
      <sz val="10"/>
      <color indexed="63"/>
      <name val="Haettenschweiler"/>
      <family val="2"/>
    </font>
    <font>
      <u val="single"/>
      <sz val="10"/>
      <name val="Haettenschweiler"/>
      <family val="2"/>
    </font>
    <font>
      <u val="single"/>
      <sz val="11"/>
      <name val="Haettenschweiler"/>
      <family val="2"/>
    </font>
    <font>
      <sz val="11"/>
      <name val="Haettenschweiler"/>
      <family val="2"/>
    </font>
    <font>
      <sz val="10"/>
      <color indexed="8"/>
      <name val="Spranq eco sans"/>
      <family val="2"/>
    </font>
    <font>
      <b/>
      <i/>
      <sz val="10"/>
      <color indexed="8"/>
      <name val="Spranq eco sans"/>
      <family val="2"/>
    </font>
    <font>
      <b/>
      <i/>
      <u val="single"/>
      <sz val="10"/>
      <color indexed="8"/>
      <name val="Spranq eco sans"/>
      <family val="2"/>
    </font>
    <font>
      <i/>
      <sz val="10"/>
      <color indexed="8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i/>
      <sz val="8"/>
      <name val="Spranq eco sans"/>
      <family val="2"/>
    </font>
    <font>
      <sz val="5"/>
      <name val="Spranq eco sans"/>
      <family val="2"/>
    </font>
    <font>
      <sz val="5"/>
      <color indexed="55"/>
      <name val="Spranq eco sans"/>
      <family val="2"/>
    </font>
    <font>
      <sz val="10"/>
      <color indexed="61"/>
      <name val="Microsoft Sans Serif"/>
      <family val="2"/>
    </font>
    <font>
      <b/>
      <sz val="10"/>
      <color indexed="9"/>
      <name val="Spranq eco sans"/>
      <family val="2"/>
    </font>
    <font>
      <b/>
      <sz val="9"/>
      <name val="Haettenschweiler"/>
      <family val="2"/>
    </font>
    <font>
      <sz val="20"/>
      <color indexed="34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6"/>
      <name val="Microsoft Sans Serif"/>
      <family val="2"/>
    </font>
    <font>
      <i/>
      <sz val="10"/>
      <name val="Microsoft Sans Serif"/>
      <family val="2"/>
    </font>
    <font>
      <sz val="20"/>
      <color indexed="8"/>
      <name val="Haettenschweiler"/>
      <family val="2"/>
    </font>
    <font>
      <sz val="10"/>
      <color indexed="10"/>
      <name val="Arial"/>
      <family val="2"/>
    </font>
    <font>
      <u val="single"/>
      <strike/>
      <sz val="36"/>
      <name val="Imp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2" applyNumberFormat="0" applyFill="0" applyAlignment="0" applyProtection="0"/>
    <xf numFmtId="0" fontId="99" fillId="20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174" fontId="0" fillId="0" borderId="0" applyFill="0" applyBorder="0" applyAlignment="0" applyProtection="0"/>
    <xf numFmtId="0" fontId="10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0" fillId="29" borderId="4" applyNumberFormat="0" applyFont="0" applyAlignment="0" applyProtection="0"/>
    <xf numFmtId="0" fontId="102" fillId="19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1" fontId="10" fillId="0" borderId="0" xfId="46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13" fillId="35" borderId="15" xfId="36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14" fillId="35" borderId="0" xfId="36" applyNumberFormat="1" applyFill="1" applyBorder="1" applyAlignment="1" applyProtection="1">
      <alignment/>
      <protection/>
    </xf>
    <xf numFmtId="0" fontId="13" fillId="35" borderId="0" xfId="36" applyNumberFormat="1" applyFont="1" applyFill="1" applyBorder="1" applyAlignment="1" applyProtection="1">
      <alignment horizontal="center"/>
      <protection/>
    </xf>
    <xf numFmtId="0" fontId="13" fillId="35" borderId="0" xfId="36" applyNumberFormat="1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 horizontal="center"/>
      <protection/>
    </xf>
    <xf numFmtId="14" fontId="0" fillId="35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176" fontId="0" fillId="0" borderId="15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4" borderId="23" xfId="44" applyNumberFormat="1" applyFont="1" applyFill="1" applyBorder="1" applyAlignment="1" applyProtection="1">
      <alignment/>
      <protection/>
    </xf>
    <xf numFmtId="172" fontId="0" fillId="34" borderId="21" xfId="47" applyNumberFormat="1" applyFont="1" applyFill="1" applyBorder="1" applyAlignment="1" applyProtection="1">
      <alignment/>
      <protection/>
    </xf>
    <xf numFmtId="172" fontId="0" fillId="34" borderId="21" xfId="44" applyNumberFormat="1" applyFont="1" applyFill="1" applyBorder="1" applyAlignment="1" applyProtection="1">
      <alignment/>
      <protection/>
    </xf>
    <xf numFmtId="172" fontId="0" fillId="34" borderId="29" xfId="44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26" fillId="34" borderId="24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38" borderId="22" xfId="0" applyFont="1" applyFill="1" applyBorder="1" applyAlignment="1">
      <alignment horizontal="center"/>
    </xf>
    <xf numFmtId="0" fontId="27" fillId="39" borderId="32" xfId="0" applyFont="1" applyFill="1" applyBorder="1" applyAlignment="1">
      <alignment horizontal="center"/>
    </xf>
    <xf numFmtId="0" fontId="27" fillId="40" borderId="2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33" xfId="44" applyNumberFormat="1" applyFont="1" applyFill="1" applyBorder="1" applyAlignment="1" applyProtection="1">
      <alignment/>
      <protection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0" fontId="39" fillId="33" borderId="2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vertical="top" wrapText="1"/>
    </xf>
    <xf numFmtId="172" fontId="0" fillId="36" borderId="10" xfId="0" applyNumberFormat="1" applyFill="1" applyBorder="1" applyAlignment="1">
      <alignment/>
    </xf>
    <xf numFmtId="172" fontId="2" fillId="43" borderId="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2" fontId="7" fillId="32" borderId="37" xfId="0" applyNumberFormat="1" applyFont="1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7" fillId="33" borderId="3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0" fontId="0" fillId="44" borderId="10" xfId="0" applyFill="1" applyBorder="1" applyAlignment="1" applyProtection="1">
      <alignment/>
      <protection/>
    </xf>
    <xf numFmtId="0" fontId="7" fillId="44" borderId="10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32" borderId="18" xfId="0" applyFill="1" applyBorder="1" applyAlignment="1">
      <alignment horizontal="center"/>
    </xf>
    <xf numFmtId="0" fontId="2" fillId="41" borderId="2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6" fillId="18" borderId="38" xfId="0" applyFont="1" applyFill="1" applyBorder="1" applyAlignment="1" applyProtection="1">
      <alignment/>
      <protection locked="0"/>
    </xf>
    <xf numFmtId="0" fontId="44" fillId="45" borderId="31" xfId="0" applyFont="1" applyFill="1" applyBorder="1" applyAlignment="1" applyProtection="1">
      <alignment/>
      <protection locked="0"/>
    </xf>
    <xf numFmtId="0" fontId="45" fillId="45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/>
    </xf>
    <xf numFmtId="0" fontId="49" fillId="45" borderId="0" xfId="0" applyFont="1" applyFill="1" applyBorder="1" applyAlignment="1" applyProtection="1">
      <alignment horizontal="right"/>
      <protection locked="0"/>
    </xf>
    <xf numFmtId="0" fontId="49" fillId="45" borderId="0" xfId="0" applyFont="1" applyFill="1" applyBorder="1" applyAlignment="1" applyProtection="1">
      <alignment horizontal="center"/>
      <protection locked="0"/>
    </xf>
    <xf numFmtId="0" fontId="49" fillId="45" borderId="16" xfId="0" applyFont="1" applyFill="1" applyBorder="1" applyAlignment="1" applyProtection="1">
      <alignment horizontal="left"/>
      <protection locked="0"/>
    </xf>
    <xf numFmtId="0" fontId="45" fillId="34" borderId="11" xfId="0" applyFont="1" applyFill="1" applyBorder="1" applyAlignment="1" applyProtection="1">
      <alignment horizontal="center"/>
      <protection/>
    </xf>
    <xf numFmtId="0" fontId="49" fillId="45" borderId="11" xfId="0" applyFont="1" applyFill="1" applyBorder="1" applyAlignment="1" applyProtection="1">
      <alignment horizontal="center"/>
      <protection locked="0"/>
    </xf>
    <xf numFmtId="0" fontId="49" fillId="45" borderId="36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 horizontal="center"/>
      <protection/>
    </xf>
    <xf numFmtId="1" fontId="52" fillId="34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left" inden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45" fillId="18" borderId="39" xfId="0" applyFont="1" applyFill="1" applyBorder="1" applyAlignment="1" applyProtection="1">
      <alignment/>
      <protection locked="0"/>
    </xf>
    <xf numFmtId="0" fontId="50" fillId="18" borderId="40" xfId="0" applyFont="1" applyFill="1" applyBorder="1" applyAlignment="1" applyProtection="1">
      <alignment horizontal="left" indent="3"/>
      <protection locked="0"/>
    </xf>
    <xf numFmtId="0" fontId="56" fillId="18" borderId="40" xfId="0" applyFont="1" applyFill="1" applyBorder="1" applyAlignment="1" applyProtection="1">
      <alignment horizontal="left"/>
      <protection locked="0"/>
    </xf>
    <xf numFmtId="0" fontId="45" fillId="46" borderId="40" xfId="0" applyFont="1" applyFill="1" applyBorder="1" applyAlignment="1" applyProtection="1">
      <alignment/>
      <protection locked="0"/>
    </xf>
    <xf numFmtId="0" fontId="16" fillId="45" borderId="31" xfId="0" applyFont="1" applyFill="1" applyBorder="1" applyAlignment="1" applyProtection="1">
      <alignment/>
      <protection locked="0"/>
    </xf>
    <xf numFmtId="0" fontId="57" fillId="45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45" borderId="16" xfId="0" applyFont="1" applyFill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/>
      <protection/>
    </xf>
    <xf numFmtId="0" fontId="62" fillId="45" borderId="17" xfId="0" applyFont="1" applyFill="1" applyBorder="1" applyAlignment="1" applyProtection="1">
      <alignment horizontal="center"/>
      <protection locked="0"/>
    </xf>
    <xf numFmtId="0" fontId="62" fillId="45" borderId="19" xfId="0" applyFont="1" applyFill="1" applyBorder="1" applyAlignment="1" applyProtection="1">
      <alignment horizontal="center"/>
      <protection locked="0"/>
    </xf>
    <xf numFmtId="0" fontId="64" fillId="45" borderId="16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62" fillId="45" borderId="20" xfId="0" applyFont="1" applyFill="1" applyBorder="1" applyAlignment="1" applyProtection="1">
      <alignment horizontal="center"/>
      <protection locked="0"/>
    </xf>
    <xf numFmtId="0" fontId="62" fillId="45" borderId="15" xfId="0" applyFont="1" applyFill="1" applyBorder="1" applyAlignment="1" applyProtection="1">
      <alignment horizontal="center"/>
      <protection locked="0"/>
    </xf>
    <xf numFmtId="0" fontId="65" fillId="45" borderId="41" xfId="0" applyNumberFormat="1" applyFont="1" applyFill="1" applyBorder="1" applyAlignment="1" applyProtection="1">
      <alignment horizontal="right"/>
      <protection/>
    </xf>
    <xf numFmtId="0" fontId="61" fillId="0" borderId="21" xfId="0" applyFont="1" applyFill="1" applyBorder="1" applyAlignment="1" applyProtection="1">
      <alignment/>
      <protection/>
    </xf>
    <xf numFmtId="0" fontId="62" fillId="45" borderId="23" xfId="0" applyFont="1" applyFill="1" applyBorder="1" applyAlignment="1" applyProtection="1">
      <alignment horizontal="center"/>
      <protection locked="0"/>
    </xf>
    <xf numFmtId="0" fontId="62" fillId="45" borderId="24" xfId="0" applyFont="1" applyFill="1" applyBorder="1" applyAlignment="1" applyProtection="1">
      <alignment horizontal="center"/>
      <protection locked="0"/>
    </xf>
    <xf numFmtId="0" fontId="61" fillId="34" borderId="0" xfId="0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2" fillId="34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23" fillId="45" borderId="42" xfId="0" applyFont="1" applyFill="1" applyBorder="1" applyAlignment="1" applyProtection="1">
      <alignment horizontal="center" vertical="center"/>
      <protection locked="0"/>
    </xf>
    <xf numFmtId="0" fontId="66" fillId="45" borderId="21" xfId="0" applyFont="1" applyFill="1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61" fillId="45" borderId="43" xfId="0" applyFont="1" applyFill="1" applyBorder="1" applyAlignment="1" applyProtection="1">
      <alignment horizontal="center"/>
      <protection/>
    </xf>
    <xf numFmtId="0" fontId="65" fillId="45" borderId="16" xfId="0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6" fillId="45" borderId="29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45" fillId="34" borderId="44" xfId="0" applyFont="1" applyFill="1" applyBorder="1" applyAlignment="1" applyProtection="1">
      <alignment/>
      <protection locked="0"/>
    </xf>
    <xf numFmtId="12" fontId="46" fillId="45" borderId="45" xfId="0" applyNumberFormat="1" applyFont="1" applyFill="1" applyBorder="1" applyAlignment="1" applyProtection="1">
      <alignment horizontal="right"/>
      <protection/>
    </xf>
    <xf numFmtId="0" fontId="47" fillId="34" borderId="14" xfId="0" applyFont="1" applyFill="1" applyBorder="1" applyAlignment="1" applyProtection="1">
      <alignment horizontal="left"/>
      <protection locked="0"/>
    </xf>
    <xf numFmtId="0" fontId="49" fillId="45" borderId="11" xfId="0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46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top" wrapText="1"/>
    </xf>
    <xf numFmtId="0" fontId="71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0" xfId="0" applyFont="1" applyFill="1" applyAlignment="1" applyProtection="1">
      <alignment horizontal="center"/>
      <protection/>
    </xf>
    <xf numFmtId="0" fontId="4" fillId="47" borderId="48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32" fillId="44" borderId="10" xfId="0" applyFont="1" applyFill="1" applyBorder="1" applyAlignment="1" applyProtection="1">
      <alignment/>
      <protection/>
    </xf>
    <xf numFmtId="0" fontId="32" fillId="44" borderId="10" xfId="0" applyFont="1" applyFill="1" applyBorder="1" applyAlignment="1" applyProtection="1">
      <alignment/>
      <protection locked="0"/>
    </xf>
    <xf numFmtId="0" fontId="32" fillId="44" borderId="10" xfId="0" applyFont="1" applyFill="1" applyBorder="1" applyAlignment="1" applyProtection="1">
      <alignment horizontal="center"/>
      <protection/>
    </xf>
    <xf numFmtId="0" fontId="32" fillId="44" borderId="10" xfId="0" applyFont="1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/>
    </xf>
    <xf numFmtId="0" fontId="48" fillId="37" borderId="49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4" fillId="35" borderId="21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75" fillId="48" borderId="5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1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0" fontId="17" fillId="38" borderId="45" xfId="0" applyFont="1" applyFill="1" applyBorder="1" applyAlignment="1">
      <alignment/>
    </xf>
    <xf numFmtId="0" fontId="17" fillId="38" borderId="46" xfId="0" applyFont="1" applyFill="1" applyBorder="1" applyAlignment="1">
      <alignment/>
    </xf>
    <xf numFmtId="0" fontId="17" fillId="38" borderId="45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31" xfId="0" applyFont="1" applyFill="1" applyBorder="1" applyAlignment="1">
      <alignment/>
    </xf>
    <xf numFmtId="0" fontId="17" fillId="38" borderId="16" xfId="0" applyFont="1" applyFill="1" applyBorder="1" applyAlignment="1">
      <alignment/>
    </xf>
    <xf numFmtId="0" fontId="17" fillId="38" borderId="61" xfId="0" applyFont="1" applyFill="1" applyBorder="1" applyAlignment="1">
      <alignment horizontal="center"/>
    </xf>
    <xf numFmtId="0" fontId="17" fillId="38" borderId="4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9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7" fillId="38" borderId="62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76" fillId="0" borderId="31" xfId="0" applyFont="1" applyFill="1" applyBorder="1" applyAlignment="1" applyProtection="1">
      <alignment/>
      <protection locked="0"/>
    </xf>
    <xf numFmtId="0" fontId="76" fillId="0" borderId="16" xfId="0" applyFont="1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/>
    </xf>
    <xf numFmtId="2" fontId="16" fillId="34" borderId="35" xfId="0" applyNumberFormat="1" applyFont="1" applyFill="1" applyBorder="1" applyAlignment="1" applyProtection="1">
      <alignment horizontal="center"/>
      <protection locked="0"/>
    </xf>
    <xf numFmtId="0" fontId="48" fillId="40" borderId="49" xfId="0" applyFont="1" applyFill="1" applyBorder="1" applyAlignment="1" applyProtection="1">
      <alignment horizontal="center"/>
      <protection/>
    </xf>
    <xf numFmtId="0" fontId="68" fillId="40" borderId="14" xfId="0" applyFont="1" applyFill="1" applyBorder="1" applyAlignment="1" applyProtection="1">
      <alignment horizontal="center"/>
      <protection/>
    </xf>
    <xf numFmtId="0" fontId="68" fillId="40" borderId="46" xfId="0" applyFont="1" applyFill="1" applyBorder="1" applyAlignment="1" applyProtection="1">
      <alignment horizontal="center"/>
      <protection/>
    </xf>
    <xf numFmtId="0" fontId="49" fillId="40" borderId="45" xfId="0" applyFont="1" applyFill="1" applyBorder="1" applyAlignment="1" applyProtection="1">
      <alignment horizontal="center"/>
      <protection/>
    </xf>
    <xf numFmtId="0" fontId="49" fillId="40" borderId="14" xfId="0" applyFont="1" applyFill="1" applyBorder="1" applyAlignment="1" applyProtection="1">
      <alignment horizontal="center"/>
      <protection/>
    </xf>
    <xf numFmtId="0" fontId="49" fillId="40" borderId="46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9" fillId="45" borderId="14" xfId="0" applyFont="1" applyFill="1" applyBorder="1" applyAlignment="1" applyProtection="1">
      <alignment horizontal="right"/>
      <protection locked="0"/>
    </xf>
    <xf numFmtId="0" fontId="49" fillId="45" borderId="14" xfId="0" applyFont="1" applyFill="1" applyBorder="1" applyAlignment="1" applyProtection="1">
      <alignment horizontal="center"/>
      <protection locked="0"/>
    </xf>
    <xf numFmtId="1" fontId="45" fillId="34" borderId="46" xfId="0" applyNumberFormat="1" applyFont="1" applyFill="1" applyBorder="1" applyAlignment="1" applyProtection="1">
      <alignment horizontal="center"/>
      <protection/>
    </xf>
    <xf numFmtId="1" fontId="45" fillId="34" borderId="16" xfId="0" applyNumberFormat="1" applyFont="1" applyFill="1" applyBorder="1" applyAlignment="1" applyProtection="1">
      <alignment horizontal="center"/>
      <protection/>
    </xf>
    <xf numFmtId="1" fontId="45" fillId="34" borderId="36" xfId="0" applyNumberFormat="1" applyFont="1" applyFill="1" applyBorder="1" applyAlignment="1" applyProtection="1">
      <alignment horizontal="center"/>
      <protection/>
    </xf>
    <xf numFmtId="0" fontId="49" fillId="45" borderId="46" xfId="0" applyFont="1" applyFill="1" applyBorder="1" applyAlignment="1" applyProtection="1">
      <alignment horizontal="left"/>
      <protection locked="0"/>
    </xf>
    <xf numFmtId="0" fontId="2" fillId="10" borderId="26" xfId="0" applyFont="1" applyFill="1" applyBorder="1" applyAlignment="1">
      <alignment/>
    </xf>
    <xf numFmtId="0" fontId="2" fillId="10" borderId="51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/>
    </xf>
    <xf numFmtId="0" fontId="51" fillId="45" borderId="45" xfId="0" applyFont="1" applyFill="1" applyBorder="1" applyAlignment="1" applyProtection="1">
      <alignment horizontal="center"/>
      <protection/>
    </xf>
    <xf numFmtId="0" fontId="51" fillId="45" borderId="31" xfId="0" applyFont="1" applyFill="1" applyBorder="1" applyAlignment="1" applyProtection="1">
      <alignment horizontal="center"/>
      <protection/>
    </xf>
    <xf numFmtId="0" fontId="51" fillId="45" borderId="29" xfId="0" applyFont="1" applyFill="1" applyBorder="1" applyAlignment="1" applyProtection="1">
      <alignment horizontal="center"/>
      <protection/>
    </xf>
    <xf numFmtId="0" fontId="45" fillId="34" borderId="45" xfId="0" applyFont="1" applyFill="1" applyBorder="1" applyAlignment="1" applyProtection="1">
      <alignment horizontal="center"/>
      <protection/>
    </xf>
    <xf numFmtId="0" fontId="45" fillId="34" borderId="31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0" fontId="39" fillId="43" borderId="25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0" fillId="43" borderId="52" xfId="0" applyFont="1" applyFill="1" applyBorder="1" applyAlignment="1">
      <alignment/>
    </xf>
    <xf numFmtId="0" fontId="0" fillId="43" borderId="53" xfId="0" applyFont="1" applyFill="1" applyBorder="1" applyAlignment="1">
      <alignment horizontal="center"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57" xfId="0" applyFont="1" applyFill="1" applyBorder="1" applyAlignment="1">
      <alignment/>
    </xf>
    <xf numFmtId="0" fontId="0" fillId="43" borderId="58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/>
    </xf>
    <xf numFmtId="0" fontId="0" fillId="43" borderId="60" xfId="0" applyFont="1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0" fillId="43" borderId="55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0" xfId="0" applyFill="1" applyBorder="1" applyAlignment="1">
      <alignment/>
    </xf>
    <xf numFmtId="0" fontId="0" fillId="43" borderId="60" xfId="0" applyFill="1" applyBorder="1" applyAlignment="1">
      <alignment horizontal="center"/>
    </xf>
    <xf numFmtId="0" fontId="0" fillId="44" borderId="31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 locked="0"/>
    </xf>
    <xf numFmtId="0" fontId="0" fillId="44" borderId="16" xfId="0" applyFont="1" applyFill="1" applyBorder="1" applyAlignment="1" applyProtection="1">
      <alignment horizontal="center"/>
      <protection/>
    </xf>
    <xf numFmtId="0" fontId="0" fillId="44" borderId="31" xfId="0" applyFill="1" applyBorder="1" applyAlignment="1" applyProtection="1">
      <alignment/>
      <protection locked="0"/>
    </xf>
    <xf numFmtId="0" fontId="0" fillId="44" borderId="16" xfId="0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 horizontal="center"/>
      <protection/>
    </xf>
    <xf numFmtId="0" fontId="0" fillId="44" borderId="0" xfId="0" applyFont="1" applyFill="1" applyAlignment="1" applyProtection="1">
      <alignment horizontal="center"/>
      <protection/>
    </xf>
    <xf numFmtId="0" fontId="0" fillId="44" borderId="1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50" fillId="34" borderId="45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45" fillId="34" borderId="46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34" borderId="36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14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48" fillId="45" borderId="49" xfId="0" applyFont="1" applyFill="1" applyBorder="1" applyAlignment="1" applyProtection="1">
      <alignment horizontal="center" vertical="center"/>
      <protection/>
    </xf>
    <xf numFmtId="0" fontId="48" fillId="45" borderId="60" xfId="0" applyFont="1" applyFill="1" applyBorder="1" applyAlignment="1" applyProtection="1">
      <alignment horizontal="center" vertical="center"/>
      <protection/>
    </xf>
    <xf numFmtId="0" fontId="48" fillId="45" borderId="25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" fillId="42" borderId="48" xfId="0" applyFont="1" applyFill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 horizontal="center"/>
      <protection/>
    </xf>
    <xf numFmtId="0" fontId="9" fillId="49" borderId="48" xfId="0" applyFont="1" applyFill="1" applyBorder="1" applyAlignment="1" applyProtection="1">
      <alignment horizontal="center"/>
      <protection/>
    </xf>
    <xf numFmtId="0" fontId="0" fillId="50" borderId="48" xfId="0" applyFill="1" applyBorder="1" applyAlignment="1" applyProtection="1">
      <alignment horizontal="center"/>
      <protection/>
    </xf>
    <xf numFmtId="0" fontId="0" fillId="50" borderId="48" xfId="0" applyFont="1" applyFill="1" applyBorder="1" applyAlignment="1" applyProtection="1">
      <alignment horizontal="center"/>
      <protection/>
    </xf>
    <xf numFmtId="0" fontId="0" fillId="51" borderId="22" xfId="0" applyFill="1" applyBorder="1" applyAlignment="1" applyProtection="1">
      <alignment horizontal="center"/>
      <protection/>
    </xf>
    <xf numFmtId="0" fontId="0" fillId="51" borderId="22" xfId="0" applyFont="1" applyFill="1" applyBorder="1" applyAlignment="1" applyProtection="1">
      <alignment horizontal="center"/>
      <protection/>
    </xf>
    <xf numFmtId="0" fontId="0" fillId="51" borderId="17" xfId="0" applyFont="1" applyFill="1" applyBorder="1" applyAlignment="1" applyProtection="1">
      <alignment horizontal="center"/>
      <protection/>
    </xf>
    <xf numFmtId="0" fontId="9" fillId="52" borderId="48" xfId="0" applyFont="1" applyFill="1" applyBorder="1" applyAlignment="1" applyProtection="1">
      <alignment horizontal="center"/>
      <protection/>
    </xf>
    <xf numFmtId="0" fontId="9" fillId="53" borderId="63" xfId="0" applyFont="1" applyFill="1" applyBorder="1" applyAlignment="1" applyProtection="1">
      <alignment horizontal="center"/>
      <protection/>
    </xf>
    <xf numFmtId="0" fontId="9" fillId="53" borderId="48" xfId="0" applyFont="1" applyFill="1" applyBorder="1" applyAlignment="1" applyProtection="1">
      <alignment horizontal="center"/>
      <protection/>
    </xf>
    <xf numFmtId="0" fontId="0" fillId="54" borderId="48" xfId="0" applyFont="1" applyFill="1" applyBorder="1" applyAlignment="1" applyProtection="1">
      <alignment horizontal="center"/>
      <protection/>
    </xf>
    <xf numFmtId="0" fontId="0" fillId="54" borderId="64" xfId="0" applyFont="1" applyFill="1" applyBorder="1" applyAlignment="1" applyProtection="1">
      <alignment horizontal="center"/>
      <protection/>
    </xf>
    <xf numFmtId="0" fontId="9" fillId="55" borderId="65" xfId="0" applyFont="1" applyFill="1" applyBorder="1" applyAlignment="1" applyProtection="1">
      <alignment horizontal="center"/>
      <protection/>
    </xf>
    <xf numFmtId="0" fontId="9" fillId="55" borderId="66" xfId="0" applyFont="1" applyFill="1" applyBorder="1" applyAlignment="1" applyProtection="1">
      <alignment horizontal="center"/>
      <protection/>
    </xf>
    <xf numFmtId="0" fontId="9" fillId="55" borderId="67" xfId="0" applyFont="1" applyFill="1" applyBorder="1" applyAlignment="1" applyProtection="1">
      <alignment horizontal="center"/>
      <protection/>
    </xf>
    <xf numFmtId="0" fontId="0" fillId="56" borderId="22" xfId="0" applyFill="1" applyBorder="1" applyAlignment="1" applyProtection="1">
      <alignment horizontal="center"/>
      <protection/>
    </xf>
    <xf numFmtId="0" fontId="0" fillId="56" borderId="22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2" fillId="42" borderId="48" xfId="4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0" fillId="57" borderId="63" xfId="0" applyFont="1" applyFill="1" applyBorder="1" applyAlignment="1" applyProtection="1">
      <alignment horizontal="center"/>
      <protection/>
    </xf>
    <xf numFmtId="0" fontId="0" fillId="57" borderId="48" xfId="0" applyFont="1" applyFill="1" applyBorder="1" applyAlignment="1" applyProtection="1">
      <alignment horizontal="center"/>
      <protection/>
    </xf>
    <xf numFmtId="0" fontId="0" fillId="57" borderId="64" xfId="0" applyFont="1" applyFill="1" applyBorder="1" applyAlignment="1" applyProtection="1">
      <alignment horizontal="center"/>
      <protection/>
    </xf>
    <xf numFmtId="0" fontId="9" fillId="58" borderId="65" xfId="0" applyFont="1" applyFill="1" applyBorder="1" applyAlignment="1" applyProtection="1">
      <alignment horizontal="center"/>
      <protection/>
    </xf>
    <xf numFmtId="0" fontId="9" fillId="58" borderId="66" xfId="0" applyFont="1" applyFill="1" applyBorder="1" applyAlignment="1" applyProtection="1">
      <alignment horizontal="center"/>
      <protection/>
    </xf>
    <xf numFmtId="0" fontId="9" fillId="58" borderId="67" xfId="0" applyFont="1" applyFill="1" applyBorder="1" applyAlignment="1" applyProtection="1">
      <alignment horizontal="center"/>
      <protection/>
    </xf>
    <xf numFmtId="0" fontId="1" fillId="42" borderId="6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6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3" fillId="0" borderId="13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3" fillId="0" borderId="2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24" xfId="0" applyFont="1" applyFill="1" applyBorder="1" applyAlignment="1" applyProtection="1">
      <alignment horizontal="left"/>
      <protection/>
    </xf>
    <xf numFmtId="0" fontId="63" fillId="0" borderId="34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9" xfId="0" applyFont="1" applyFill="1" applyBorder="1" applyAlignment="1" applyProtection="1">
      <alignment horizontal="left"/>
      <protection/>
    </xf>
    <xf numFmtId="0" fontId="63" fillId="0" borderId="68" xfId="0" applyFont="1" applyFill="1" applyBorder="1" applyAlignment="1" applyProtection="1">
      <alignment horizontal="left"/>
      <protection locked="0"/>
    </xf>
    <xf numFmtId="0" fontId="63" fillId="0" borderId="14" xfId="0" applyFont="1" applyFill="1" applyBorder="1" applyAlignment="1" applyProtection="1">
      <alignment horizontal="left"/>
      <protection locked="0"/>
    </xf>
    <xf numFmtId="0" fontId="43" fillId="18" borderId="69" xfId="0" applyFont="1" applyFill="1" applyBorder="1" applyAlignment="1" applyProtection="1">
      <alignment horizontal="center" vertical="center"/>
      <protection/>
    </xf>
    <xf numFmtId="0" fontId="49" fillId="38" borderId="45" xfId="0" applyFont="1" applyFill="1" applyBorder="1" applyAlignment="1" applyProtection="1">
      <alignment horizontal="center"/>
      <protection locked="0"/>
    </xf>
    <xf numFmtId="0" fontId="49" fillId="38" borderId="14" xfId="0" applyFont="1" applyFill="1" applyBorder="1" applyAlignment="1" applyProtection="1">
      <alignment horizontal="center"/>
      <protection locked="0"/>
    </xf>
    <xf numFmtId="0" fontId="49" fillId="38" borderId="46" xfId="0" applyFont="1" applyFill="1" applyBorder="1" applyAlignment="1" applyProtection="1">
      <alignment horizontal="center"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center" vertical="top" wrapText="1"/>
    </xf>
    <xf numFmtId="0" fontId="6" fillId="18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172" fontId="25" fillId="41" borderId="0" xfId="0" applyNumberFormat="1" applyFont="1" applyFill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2" borderId="73" xfId="0" applyFont="1" applyFill="1" applyBorder="1" applyAlignment="1">
      <alignment horizontal="center"/>
    </xf>
    <xf numFmtId="0" fontId="37" fillId="32" borderId="74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8" fillId="32" borderId="0" xfId="0" applyFont="1" applyFill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32" borderId="76" xfId="0" applyFont="1" applyFill="1" applyBorder="1" applyAlignment="1">
      <alignment horizontal="center"/>
    </xf>
    <xf numFmtId="0" fontId="37" fillId="32" borderId="77" xfId="0" applyFont="1" applyFill="1" applyBorder="1" applyAlignment="1">
      <alignment horizontal="center"/>
    </xf>
    <xf numFmtId="0" fontId="37" fillId="32" borderId="78" xfId="0" applyFont="1" applyFill="1" applyBorder="1" applyAlignment="1">
      <alignment horizontal="center"/>
    </xf>
    <xf numFmtId="0" fontId="37" fillId="32" borderId="45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0" fontId="33" fillId="32" borderId="11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6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18</xdr:row>
      <xdr:rowOff>142875</xdr:rowOff>
    </xdr:from>
    <xdr:to>
      <xdr:col>8</xdr:col>
      <xdr:colOff>914400</xdr:colOff>
      <xdr:row>21</xdr:row>
      <xdr:rowOff>19050</xdr:rowOff>
    </xdr:to>
    <xdr:sp>
      <xdr:nvSpPr>
        <xdr:cNvPr id="1" name="WordArt 26"/>
        <xdr:cNvSpPr>
          <a:spLocks/>
        </xdr:cNvSpPr>
      </xdr:nvSpPr>
      <xdr:spPr>
        <a:xfrm>
          <a:off x="7334250" y="35433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28575</xdr:rowOff>
    </xdr:from>
    <xdr:to>
      <xdr:col>9</xdr:col>
      <xdr:colOff>552450</xdr:colOff>
      <xdr:row>16</xdr:row>
      <xdr:rowOff>133350</xdr:rowOff>
    </xdr:to>
    <xdr:sp>
      <xdr:nvSpPr>
        <xdr:cNvPr id="1" name="WordArt 28"/>
        <xdr:cNvSpPr>
          <a:spLocks/>
        </xdr:cNvSpPr>
      </xdr:nvSpPr>
      <xdr:spPr>
        <a:xfrm>
          <a:off x="8896350" y="2676525"/>
          <a:ext cx="438150" cy="50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17</xdr:row>
      <xdr:rowOff>28575</xdr:rowOff>
    </xdr:from>
    <xdr:to>
      <xdr:col>9</xdr:col>
      <xdr:colOff>123825</xdr:colOff>
      <xdr:row>19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7791450" y="323850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te.splinder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80" zoomScaleNormal="80" zoomScalePageLayoutView="0" workbookViewId="0" topLeftCell="A29">
      <selection activeCell="K59" sqref="K59"/>
    </sheetView>
  </sheetViews>
  <sheetFormatPr defaultColWidth="9.140625" defaultRowHeight="12.75"/>
  <cols>
    <col min="1" max="1" width="3.8515625" style="30" customWidth="1"/>
    <col min="2" max="2" width="14.140625" style="30" customWidth="1"/>
    <col min="3" max="3" width="5.140625" style="72" customWidth="1"/>
    <col min="4" max="4" width="3.8515625" style="30" customWidth="1"/>
    <col min="5" max="5" width="13.140625" style="30" customWidth="1"/>
    <col min="6" max="6" width="5.7109375" style="72" customWidth="1"/>
    <col min="7" max="7" width="3.8515625" style="30" customWidth="1"/>
    <col min="8" max="8" width="13.7109375" style="30" customWidth="1"/>
    <col min="9" max="9" width="5.28125" style="72" customWidth="1"/>
    <col min="10" max="10" width="3.8515625" style="30" customWidth="1"/>
    <col min="11" max="11" width="13.7109375" style="30" customWidth="1"/>
    <col min="12" max="12" width="5.421875" style="72" customWidth="1"/>
    <col min="13" max="13" width="3.8515625" style="30" customWidth="1"/>
    <col min="14" max="14" width="13.7109375" style="30" customWidth="1"/>
    <col min="15" max="15" width="6.28125" style="72" customWidth="1"/>
    <col min="16" max="16" width="3.8515625" style="30" customWidth="1"/>
    <col min="17" max="17" width="13.7109375" style="30" customWidth="1"/>
    <col min="18" max="18" width="7.28125" style="72" customWidth="1"/>
    <col min="19" max="19" width="3.8515625" style="30" customWidth="1"/>
    <col min="20" max="20" width="13.7109375" style="30" customWidth="1"/>
    <col min="21" max="21" width="7.7109375" style="72" customWidth="1"/>
    <col min="22" max="22" width="3.8515625" style="30" customWidth="1"/>
    <col min="23" max="23" width="13.7109375" style="30" customWidth="1"/>
    <col min="24" max="24" width="5.57421875" style="72" bestFit="1" customWidth="1"/>
    <col min="25" max="25" width="3.421875" style="30" customWidth="1"/>
    <col min="26" max="26" width="12.8515625" style="30" customWidth="1"/>
    <col min="27" max="27" width="5.57421875" style="30" bestFit="1" customWidth="1"/>
    <col min="28" max="28" width="6.28125" style="30" customWidth="1"/>
    <col min="29" max="29" width="11.28125" style="30" bestFit="1" customWidth="1"/>
    <col min="30" max="30" width="7.140625" style="30" customWidth="1"/>
    <col min="31" max="16384" width="9.140625" style="30" customWidth="1"/>
  </cols>
  <sheetData>
    <row r="1" spans="1:27" ht="12.75">
      <c r="A1" s="522" t="s">
        <v>289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3"/>
      <c r="W1" s="523"/>
      <c r="X1" s="523"/>
      <c r="Y1" s="29"/>
      <c r="Z1" s="29"/>
      <c r="AA1" s="29"/>
    </row>
    <row r="2" spans="1:30" s="31" customFormat="1" ht="12.75">
      <c r="A2" s="524" t="s">
        <v>177</v>
      </c>
      <c r="B2" s="524"/>
      <c r="C2" s="524"/>
      <c r="D2" s="525" t="s">
        <v>182</v>
      </c>
      <c r="E2" s="526"/>
      <c r="F2" s="526"/>
      <c r="G2" s="527" t="s">
        <v>6</v>
      </c>
      <c r="H2" s="528"/>
      <c r="I2" s="529"/>
      <c r="J2" s="530" t="s">
        <v>4</v>
      </c>
      <c r="K2" s="530"/>
      <c r="L2" s="530"/>
      <c r="M2" s="531" t="s">
        <v>1</v>
      </c>
      <c r="N2" s="532"/>
      <c r="O2" s="532"/>
      <c r="P2" s="538" t="s">
        <v>18</v>
      </c>
      <c r="Q2" s="539"/>
      <c r="R2" s="539"/>
      <c r="S2" s="533" t="s">
        <v>40</v>
      </c>
      <c r="T2" s="533"/>
      <c r="U2" s="534"/>
      <c r="V2" s="535" t="s">
        <v>43</v>
      </c>
      <c r="W2" s="536"/>
      <c r="X2" s="537"/>
      <c r="Y2" s="551" t="s">
        <v>176</v>
      </c>
      <c r="Z2" s="552"/>
      <c r="AA2" s="553"/>
      <c r="AB2" s="554" t="s">
        <v>291</v>
      </c>
      <c r="AC2" s="555"/>
      <c r="AD2" s="556"/>
    </row>
    <row r="3" spans="1:30" ht="12.75">
      <c r="A3" s="100" t="s">
        <v>25</v>
      </c>
      <c r="B3" s="189" t="s">
        <v>421</v>
      </c>
      <c r="C3" s="312">
        <v>6.2</v>
      </c>
      <c r="D3" s="100" t="s">
        <v>25</v>
      </c>
      <c r="E3" s="69" t="s">
        <v>241</v>
      </c>
      <c r="F3" s="33">
        <v>3</v>
      </c>
      <c r="G3" s="360" t="s">
        <v>25</v>
      </c>
      <c r="H3" s="168" t="s">
        <v>397</v>
      </c>
      <c r="I3" s="305">
        <v>2.5</v>
      </c>
      <c r="J3" s="69" t="s">
        <v>25</v>
      </c>
      <c r="K3" s="189" t="s">
        <v>439</v>
      </c>
      <c r="L3" s="32">
        <v>3</v>
      </c>
      <c r="M3" s="436" t="s">
        <v>25</v>
      </c>
      <c r="N3" s="437" t="s">
        <v>209</v>
      </c>
      <c r="O3" s="400">
        <v>19.9</v>
      </c>
      <c r="P3" s="360" t="s">
        <v>25</v>
      </c>
      <c r="Q3" s="168" t="s">
        <v>183</v>
      </c>
      <c r="R3" s="305">
        <v>13.6</v>
      </c>
      <c r="S3" s="69" t="s">
        <v>25</v>
      </c>
      <c r="T3" s="69" t="s">
        <v>217</v>
      </c>
      <c r="U3" s="177">
        <v>8</v>
      </c>
      <c r="V3" s="439" t="s">
        <v>25</v>
      </c>
      <c r="W3" s="168" t="s">
        <v>300</v>
      </c>
      <c r="X3" s="440">
        <v>11</v>
      </c>
      <c r="Y3" s="69" t="s">
        <v>25</v>
      </c>
      <c r="Z3" s="69" t="s">
        <v>429</v>
      </c>
      <c r="AA3" s="34">
        <v>6.5</v>
      </c>
      <c r="AB3" s="69"/>
      <c r="AC3" s="69"/>
      <c r="AD3" s="32"/>
    </row>
    <row r="4" spans="1:30" ht="12.75">
      <c r="A4" s="359" t="s">
        <v>25</v>
      </c>
      <c r="B4" s="189" t="s">
        <v>328</v>
      </c>
      <c r="C4" s="33">
        <v>0.1</v>
      </c>
      <c r="D4" s="355" t="s">
        <v>25</v>
      </c>
      <c r="E4" s="189" t="s">
        <v>433</v>
      </c>
      <c r="F4" s="33">
        <v>2</v>
      </c>
      <c r="G4" s="100" t="s">
        <v>25</v>
      </c>
      <c r="H4" s="69" t="s">
        <v>451</v>
      </c>
      <c r="I4" s="34">
        <v>0.1</v>
      </c>
      <c r="J4" s="69" t="s">
        <v>25</v>
      </c>
      <c r="K4" s="69" t="s">
        <v>356</v>
      </c>
      <c r="L4" s="201">
        <v>1.5</v>
      </c>
      <c r="M4" s="200" t="s">
        <v>25</v>
      </c>
      <c r="N4" s="69" t="s">
        <v>346</v>
      </c>
      <c r="O4" s="70">
        <v>9</v>
      </c>
      <c r="P4" s="100" t="s">
        <v>25</v>
      </c>
      <c r="Q4" s="69" t="s">
        <v>194</v>
      </c>
      <c r="R4" s="34">
        <v>4.5</v>
      </c>
      <c r="S4" s="189" t="s">
        <v>25</v>
      </c>
      <c r="T4" s="189" t="s">
        <v>284</v>
      </c>
      <c r="U4" s="34">
        <v>0.2</v>
      </c>
      <c r="V4" s="100" t="s">
        <v>25</v>
      </c>
      <c r="W4" s="69" t="s">
        <v>251</v>
      </c>
      <c r="X4" s="34">
        <v>0.1</v>
      </c>
      <c r="Y4" s="69" t="s">
        <v>25</v>
      </c>
      <c r="Z4" s="69" t="s">
        <v>457</v>
      </c>
      <c r="AA4" s="177">
        <v>0.1</v>
      </c>
      <c r="AB4" s="69"/>
      <c r="AC4" s="69"/>
      <c r="AD4" s="32"/>
    </row>
    <row r="5" spans="1:30" ht="12.75">
      <c r="A5" s="176" t="s">
        <v>280</v>
      </c>
      <c r="B5" s="189" t="s">
        <v>427</v>
      </c>
      <c r="C5" s="177">
        <v>5</v>
      </c>
      <c r="D5" s="100" t="s">
        <v>280</v>
      </c>
      <c r="E5" s="69" t="s">
        <v>370</v>
      </c>
      <c r="F5" s="33">
        <v>4.6</v>
      </c>
      <c r="G5" s="100" t="s">
        <v>280</v>
      </c>
      <c r="H5" s="69" t="s">
        <v>269</v>
      </c>
      <c r="I5" s="34">
        <v>5</v>
      </c>
      <c r="J5" s="69" t="s">
        <v>25</v>
      </c>
      <c r="K5" s="69" t="s">
        <v>365</v>
      </c>
      <c r="L5" s="32">
        <v>1.3</v>
      </c>
      <c r="M5" s="200" t="s">
        <v>280</v>
      </c>
      <c r="N5" s="69" t="s">
        <v>260</v>
      </c>
      <c r="O5" s="70">
        <v>9.2</v>
      </c>
      <c r="P5" s="100" t="s">
        <v>280</v>
      </c>
      <c r="Q5" s="69" t="s">
        <v>425</v>
      </c>
      <c r="R5" s="34">
        <v>12</v>
      </c>
      <c r="S5" s="189" t="s">
        <v>25</v>
      </c>
      <c r="T5" s="189" t="s">
        <v>250</v>
      </c>
      <c r="U5" s="34">
        <v>0.1</v>
      </c>
      <c r="V5" s="176" t="s">
        <v>280</v>
      </c>
      <c r="W5" s="69" t="s">
        <v>424</v>
      </c>
      <c r="X5" s="177">
        <v>3.3</v>
      </c>
      <c r="Y5" s="69" t="s">
        <v>25</v>
      </c>
      <c r="Z5" s="69" t="s">
        <v>324</v>
      </c>
      <c r="AA5" s="34">
        <v>0.1</v>
      </c>
      <c r="AB5" s="176"/>
      <c r="AC5" s="69"/>
      <c r="AD5" s="177"/>
    </row>
    <row r="6" spans="1:30" ht="12.75">
      <c r="A6" s="100" t="s">
        <v>280</v>
      </c>
      <c r="B6" s="69" t="s">
        <v>285</v>
      </c>
      <c r="C6" s="34">
        <v>4.2</v>
      </c>
      <c r="D6" s="176" t="s">
        <v>280</v>
      </c>
      <c r="E6" s="69" t="s">
        <v>234</v>
      </c>
      <c r="F6" s="70">
        <v>4.1</v>
      </c>
      <c r="G6" s="176" t="s">
        <v>280</v>
      </c>
      <c r="H6" s="69" t="s">
        <v>206</v>
      </c>
      <c r="I6" s="177">
        <v>4.5</v>
      </c>
      <c r="J6" s="69" t="s">
        <v>280</v>
      </c>
      <c r="K6" s="69" t="s">
        <v>286</v>
      </c>
      <c r="L6" s="32">
        <v>10</v>
      </c>
      <c r="M6" s="352" t="s">
        <v>280</v>
      </c>
      <c r="N6" s="189" t="s">
        <v>292</v>
      </c>
      <c r="O6" s="33">
        <v>8.5</v>
      </c>
      <c r="P6" s="176" t="s">
        <v>280</v>
      </c>
      <c r="Q6" s="69" t="s">
        <v>428</v>
      </c>
      <c r="R6" s="177">
        <v>6.4</v>
      </c>
      <c r="S6" s="69" t="s">
        <v>280</v>
      </c>
      <c r="T6" s="69" t="s">
        <v>211</v>
      </c>
      <c r="U6" s="177">
        <v>8</v>
      </c>
      <c r="V6" s="176" t="s">
        <v>280</v>
      </c>
      <c r="W6" s="69" t="s">
        <v>432</v>
      </c>
      <c r="X6" s="177">
        <v>0.9</v>
      </c>
      <c r="Y6" s="69" t="s">
        <v>280</v>
      </c>
      <c r="Z6" s="69" t="s">
        <v>216</v>
      </c>
      <c r="AA6" s="34">
        <v>8.4</v>
      </c>
      <c r="AB6" s="176"/>
      <c r="AC6" s="69"/>
      <c r="AD6" s="177"/>
    </row>
    <row r="7" spans="1:30" ht="12.75">
      <c r="A7" s="355" t="s">
        <v>280</v>
      </c>
      <c r="B7" s="189" t="s">
        <v>330</v>
      </c>
      <c r="C7" s="34">
        <v>3.3</v>
      </c>
      <c r="D7" s="100" t="s">
        <v>280</v>
      </c>
      <c r="E7" s="69" t="s">
        <v>228</v>
      </c>
      <c r="F7" s="33">
        <v>1.8</v>
      </c>
      <c r="G7" s="355" t="s">
        <v>280</v>
      </c>
      <c r="H7" s="189" t="s">
        <v>220</v>
      </c>
      <c r="I7" s="34">
        <v>3.9</v>
      </c>
      <c r="J7" s="69" t="s">
        <v>280</v>
      </c>
      <c r="K7" s="69" t="s">
        <v>411</v>
      </c>
      <c r="L7" s="201">
        <v>8.8</v>
      </c>
      <c r="M7" s="92" t="s">
        <v>280</v>
      </c>
      <c r="N7" s="69" t="s">
        <v>341</v>
      </c>
      <c r="O7" s="33">
        <v>3</v>
      </c>
      <c r="P7" s="100" t="s">
        <v>280</v>
      </c>
      <c r="Q7" s="69" t="s">
        <v>321</v>
      </c>
      <c r="R7" s="34">
        <v>5.7</v>
      </c>
      <c r="S7" s="69" t="s">
        <v>280</v>
      </c>
      <c r="T7" s="69" t="s">
        <v>377</v>
      </c>
      <c r="U7" s="177">
        <v>3</v>
      </c>
      <c r="V7" s="100" t="s">
        <v>280</v>
      </c>
      <c r="W7" s="69" t="s">
        <v>442</v>
      </c>
      <c r="X7" s="34">
        <v>0.3</v>
      </c>
      <c r="Y7" s="69" t="s">
        <v>280</v>
      </c>
      <c r="Z7" s="69" t="s">
        <v>443</v>
      </c>
      <c r="AA7" s="177">
        <v>3.4</v>
      </c>
      <c r="AB7" s="100"/>
      <c r="AC7" s="69"/>
      <c r="AD7" s="33"/>
    </row>
    <row r="8" spans="1:30" ht="12.75">
      <c r="A8" s="100" t="s">
        <v>280</v>
      </c>
      <c r="B8" s="189" t="s">
        <v>410</v>
      </c>
      <c r="C8" s="34">
        <v>1.8</v>
      </c>
      <c r="D8" s="355" t="s">
        <v>280</v>
      </c>
      <c r="E8" s="189" t="s">
        <v>188</v>
      </c>
      <c r="F8" s="33">
        <v>1</v>
      </c>
      <c r="G8" s="100" t="s">
        <v>280</v>
      </c>
      <c r="H8" s="69" t="s">
        <v>352</v>
      </c>
      <c r="I8" s="34">
        <v>1.7</v>
      </c>
      <c r="J8" s="69" t="s">
        <v>280</v>
      </c>
      <c r="K8" s="69" t="s">
        <v>417</v>
      </c>
      <c r="L8" s="32">
        <v>8</v>
      </c>
      <c r="M8" s="200" t="s">
        <v>280</v>
      </c>
      <c r="N8" s="69" t="s">
        <v>385</v>
      </c>
      <c r="O8" s="70">
        <v>2.9</v>
      </c>
      <c r="P8" s="100" t="s">
        <v>280</v>
      </c>
      <c r="Q8" s="69" t="s">
        <v>444</v>
      </c>
      <c r="R8" s="34">
        <v>1.4</v>
      </c>
      <c r="S8" s="189" t="s">
        <v>280</v>
      </c>
      <c r="T8" s="189" t="s">
        <v>415</v>
      </c>
      <c r="U8" s="177">
        <v>2.5</v>
      </c>
      <c r="V8" s="176" t="s">
        <v>280</v>
      </c>
      <c r="W8" s="69" t="s">
        <v>240</v>
      </c>
      <c r="X8" s="177">
        <v>0.3</v>
      </c>
      <c r="Y8" s="69" t="s">
        <v>280</v>
      </c>
      <c r="Z8" s="69" t="s">
        <v>245</v>
      </c>
      <c r="AA8" s="177">
        <v>2</v>
      </c>
      <c r="AB8" s="100"/>
      <c r="AC8" s="69"/>
      <c r="AD8" s="34"/>
    </row>
    <row r="9" spans="1:30" ht="12.75">
      <c r="A9" s="176" t="s">
        <v>280</v>
      </c>
      <c r="B9" s="69" t="s">
        <v>246</v>
      </c>
      <c r="C9" s="177">
        <v>1.1</v>
      </c>
      <c r="D9" s="100" t="s">
        <v>280</v>
      </c>
      <c r="E9" s="69" t="s">
        <v>222</v>
      </c>
      <c r="F9" s="33">
        <v>1</v>
      </c>
      <c r="G9" s="176" t="s">
        <v>280</v>
      </c>
      <c r="H9" s="69" t="s">
        <v>399</v>
      </c>
      <c r="I9" s="177">
        <v>0.5</v>
      </c>
      <c r="J9" s="69" t="s">
        <v>280</v>
      </c>
      <c r="K9" s="69" t="s">
        <v>465</v>
      </c>
      <c r="L9" s="201">
        <v>1</v>
      </c>
      <c r="M9" s="200" t="s">
        <v>278</v>
      </c>
      <c r="N9" s="69" t="s">
        <v>422</v>
      </c>
      <c r="O9" s="70">
        <v>6.7</v>
      </c>
      <c r="P9" s="176" t="s">
        <v>280</v>
      </c>
      <c r="Q9" s="69" t="s">
        <v>218</v>
      </c>
      <c r="R9" s="177">
        <v>0.4</v>
      </c>
      <c r="S9" s="69" t="s">
        <v>280</v>
      </c>
      <c r="T9" s="69" t="s">
        <v>447</v>
      </c>
      <c r="U9" s="34">
        <v>2</v>
      </c>
      <c r="V9" s="176" t="s">
        <v>280</v>
      </c>
      <c r="W9" s="69" t="s">
        <v>358</v>
      </c>
      <c r="X9" s="177">
        <v>0.1</v>
      </c>
      <c r="Y9" s="69" t="s">
        <v>280</v>
      </c>
      <c r="Z9" s="69" t="s">
        <v>186</v>
      </c>
      <c r="AA9" s="34">
        <v>1.6</v>
      </c>
      <c r="AB9" s="176"/>
      <c r="AC9" s="69"/>
      <c r="AD9" s="177"/>
    </row>
    <row r="10" spans="1:30" ht="12.75">
      <c r="A10" s="176" t="s">
        <v>280</v>
      </c>
      <c r="B10" s="194" t="s">
        <v>297</v>
      </c>
      <c r="C10" s="177">
        <v>1</v>
      </c>
      <c r="D10" s="100" t="s">
        <v>280</v>
      </c>
      <c r="E10" s="69" t="s">
        <v>339</v>
      </c>
      <c r="F10" s="33">
        <v>0.7</v>
      </c>
      <c r="G10" s="100" t="s">
        <v>280</v>
      </c>
      <c r="H10" s="69" t="s">
        <v>453</v>
      </c>
      <c r="I10" s="34">
        <v>0.5</v>
      </c>
      <c r="J10" s="69" t="s">
        <v>280</v>
      </c>
      <c r="K10" s="69" t="s">
        <v>239</v>
      </c>
      <c r="L10" s="202">
        <v>0.8</v>
      </c>
      <c r="M10" s="352" t="s">
        <v>278</v>
      </c>
      <c r="N10" s="189" t="s">
        <v>282</v>
      </c>
      <c r="O10" s="33">
        <v>5.2</v>
      </c>
      <c r="P10" s="176" t="s">
        <v>280</v>
      </c>
      <c r="Q10" s="69" t="s">
        <v>472</v>
      </c>
      <c r="R10" s="177">
        <v>0.1</v>
      </c>
      <c r="S10" s="69" t="s">
        <v>280</v>
      </c>
      <c r="T10" s="69" t="s">
        <v>480</v>
      </c>
      <c r="U10" s="34">
        <v>0.3</v>
      </c>
      <c r="V10" s="100" t="s">
        <v>280</v>
      </c>
      <c r="W10" s="69" t="s">
        <v>366</v>
      </c>
      <c r="X10" s="34">
        <v>0.1</v>
      </c>
      <c r="Y10" s="69" t="s">
        <v>280</v>
      </c>
      <c r="Z10" s="69" t="s">
        <v>344</v>
      </c>
      <c r="AA10" s="177">
        <v>0.7</v>
      </c>
      <c r="AB10" s="93"/>
      <c r="AC10" s="69"/>
      <c r="AD10" s="34"/>
    </row>
    <row r="11" spans="1:30" ht="12.75">
      <c r="A11" s="176" t="s">
        <v>280</v>
      </c>
      <c r="B11" s="189" t="s">
        <v>485</v>
      </c>
      <c r="C11" s="177">
        <v>0.9</v>
      </c>
      <c r="D11" s="100" t="s">
        <v>280</v>
      </c>
      <c r="E11" s="69" t="s">
        <v>190</v>
      </c>
      <c r="F11" s="33">
        <v>0.6</v>
      </c>
      <c r="G11" s="100" t="s">
        <v>280</v>
      </c>
      <c r="H11" s="69" t="s">
        <v>373</v>
      </c>
      <c r="I11" s="34">
        <v>0.4</v>
      </c>
      <c r="J11" s="69" t="s">
        <v>280</v>
      </c>
      <c r="K11" s="69" t="s">
        <v>349</v>
      </c>
      <c r="L11" s="32">
        <v>0.5</v>
      </c>
      <c r="M11" s="200" t="s">
        <v>278</v>
      </c>
      <c r="N11" s="69" t="s">
        <v>438</v>
      </c>
      <c r="O11" s="70">
        <v>4.5</v>
      </c>
      <c r="P11" s="176" t="s">
        <v>280</v>
      </c>
      <c r="Q11" s="69" t="s">
        <v>473</v>
      </c>
      <c r="R11" s="177">
        <v>0.1</v>
      </c>
      <c r="S11" s="69" t="s">
        <v>280</v>
      </c>
      <c r="T11" s="69" t="s">
        <v>481</v>
      </c>
      <c r="U11" s="34">
        <v>0.1</v>
      </c>
      <c r="V11" s="100" t="s">
        <v>280</v>
      </c>
      <c r="W11" s="69" t="s">
        <v>461</v>
      </c>
      <c r="X11" s="34">
        <v>0.1</v>
      </c>
      <c r="Y11" s="69" t="s">
        <v>280</v>
      </c>
      <c r="Z11" s="69" t="s">
        <v>347</v>
      </c>
      <c r="AA11" s="34">
        <v>0.3</v>
      </c>
      <c r="AB11" s="69"/>
      <c r="AC11" s="69"/>
      <c r="AD11" s="177"/>
    </row>
    <row r="12" spans="1:30" ht="12.75">
      <c r="A12" s="176" t="s">
        <v>280</v>
      </c>
      <c r="B12" s="69" t="s">
        <v>486</v>
      </c>
      <c r="C12" s="177">
        <v>0.1</v>
      </c>
      <c r="D12" s="176" t="s">
        <v>280</v>
      </c>
      <c r="E12" s="69" t="s">
        <v>354</v>
      </c>
      <c r="F12" s="70">
        <v>0.1</v>
      </c>
      <c r="G12" s="100" t="s">
        <v>280</v>
      </c>
      <c r="H12" s="69" t="s">
        <v>452</v>
      </c>
      <c r="I12" s="34">
        <v>0.2</v>
      </c>
      <c r="J12" s="353" t="s">
        <v>280</v>
      </c>
      <c r="K12" s="353" t="s">
        <v>441</v>
      </c>
      <c r="L12" s="201">
        <v>0.3</v>
      </c>
      <c r="M12" s="200" t="s">
        <v>278</v>
      </c>
      <c r="N12" s="69" t="s">
        <v>316</v>
      </c>
      <c r="O12" s="70">
        <v>3.5</v>
      </c>
      <c r="P12" s="176" t="s">
        <v>280</v>
      </c>
      <c r="Q12" s="69" t="s">
        <v>474</v>
      </c>
      <c r="R12" s="34">
        <v>0.1</v>
      </c>
      <c r="S12" s="69" t="s">
        <v>280</v>
      </c>
      <c r="T12" s="189" t="s">
        <v>483</v>
      </c>
      <c r="U12" s="177">
        <v>0.1</v>
      </c>
      <c r="V12" s="354" t="s">
        <v>280</v>
      </c>
      <c r="W12" s="189" t="s">
        <v>242</v>
      </c>
      <c r="X12" s="177">
        <v>0.1</v>
      </c>
      <c r="Y12" s="69" t="s">
        <v>280</v>
      </c>
      <c r="Z12" s="69" t="s">
        <v>233</v>
      </c>
      <c r="AA12" s="177">
        <v>0.3</v>
      </c>
      <c r="AB12" s="100"/>
      <c r="AC12" s="69"/>
      <c r="AD12" s="34"/>
    </row>
    <row r="13" spans="1:30" ht="12.75">
      <c r="A13" s="176" t="s">
        <v>280</v>
      </c>
      <c r="B13" s="194" t="s">
        <v>353</v>
      </c>
      <c r="C13" s="177">
        <v>0.1</v>
      </c>
      <c r="D13" s="100" t="s">
        <v>278</v>
      </c>
      <c r="E13" s="69" t="s">
        <v>298</v>
      </c>
      <c r="F13" s="33">
        <v>8.5</v>
      </c>
      <c r="G13" s="100" t="s">
        <v>278</v>
      </c>
      <c r="H13" s="69" t="s">
        <v>446</v>
      </c>
      <c r="I13" s="34">
        <v>12.4</v>
      </c>
      <c r="J13" s="438" t="s">
        <v>280</v>
      </c>
      <c r="K13" s="189" t="s">
        <v>342</v>
      </c>
      <c r="L13" s="32">
        <v>0.1</v>
      </c>
      <c r="M13" s="352" t="s">
        <v>278</v>
      </c>
      <c r="N13" s="189" t="s">
        <v>437</v>
      </c>
      <c r="O13" s="33">
        <v>2.5</v>
      </c>
      <c r="P13" s="100" t="s">
        <v>280</v>
      </c>
      <c r="Q13" s="69" t="s">
        <v>253</v>
      </c>
      <c r="R13" s="34">
        <v>0.1</v>
      </c>
      <c r="S13" s="69" t="s">
        <v>280</v>
      </c>
      <c r="T13" s="69" t="s">
        <v>482</v>
      </c>
      <c r="U13" s="34">
        <v>0.1</v>
      </c>
      <c r="V13" s="100" t="s">
        <v>280</v>
      </c>
      <c r="W13" s="69" t="s">
        <v>192</v>
      </c>
      <c r="X13" s="34">
        <v>0.1</v>
      </c>
      <c r="Y13" s="69" t="s">
        <v>280</v>
      </c>
      <c r="Z13" s="69" t="s">
        <v>266</v>
      </c>
      <c r="AA13" s="190">
        <v>0.1</v>
      </c>
      <c r="AB13" s="176"/>
      <c r="AC13" s="69"/>
      <c r="AD13" s="177"/>
    </row>
    <row r="14" spans="1:30" ht="12.75">
      <c r="A14" s="100" t="s">
        <v>280</v>
      </c>
      <c r="B14" s="189" t="s">
        <v>487</v>
      </c>
      <c r="C14" s="34">
        <v>0.1</v>
      </c>
      <c r="D14" s="176" t="s">
        <v>278</v>
      </c>
      <c r="E14" s="69" t="s">
        <v>221</v>
      </c>
      <c r="F14" s="70">
        <v>7.7</v>
      </c>
      <c r="G14" s="176" t="s">
        <v>278</v>
      </c>
      <c r="H14" s="69" t="s">
        <v>184</v>
      </c>
      <c r="I14" s="177">
        <v>9.8</v>
      </c>
      <c r="J14" s="69" t="s">
        <v>280</v>
      </c>
      <c r="K14" s="69" t="s">
        <v>378</v>
      </c>
      <c r="L14" s="32">
        <v>0.1</v>
      </c>
      <c r="M14" s="352" t="s">
        <v>278</v>
      </c>
      <c r="N14" s="189" t="s">
        <v>215</v>
      </c>
      <c r="O14" s="33">
        <v>0.2</v>
      </c>
      <c r="P14" s="100" t="s">
        <v>278</v>
      </c>
      <c r="Q14" s="69" t="s">
        <v>181</v>
      </c>
      <c r="R14" s="34">
        <v>24.6</v>
      </c>
      <c r="S14" s="69" t="s">
        <v>278</v>
      </c>
      <c r="T14" s="69" t="s">
        <v>208</v>
      </c>
      <c r="U14" s="34">
        <v>4.6</v>
      </c>
      <c r="V14" s="100" t="s">
        <v>278</v>
      </c>
      <c r="W14" s="69" t="s">
        <v>462</v>
      </c>
      <c r="X14" s="34">
        <v>17</v>
      </c>
      <c r="Y14" s="69" t="s">
        <v>278</v>
      </c>
      <c r="Z14" s="69" t="s">
        <v>311</v>
      </c>
      <c r="AA14" s="34">
        <v>14.1</v>
      </c>
      <c r="AB14" s="100"/>
      <c r="AC14" s="69"/>
      <c r="AD14" s="34"/>
    </row>
    <row r="15" spans="1:30" ht="12.75">
      <c r="A15" s="176" t="s">
        <v>278</v>
      </c>
      <c r="B15" s="189" t="s">
        <v>219</v>
      </c>
      <c r="C15" s="177">
        <v>12.1</v>
      </c>
      <c r="D15" s="100" t="s">
        <v>278</v>
      </c>
      <c r="E15" s="69" t="s">
        <v>420</v>
      </c>
      <c r="F15" s="33">
        <v>5.5</v>
      </c>
      <c r="G15" s="355" t="s">
        <v>278</v>
      </c>
      <c r="H15" s="189" t="s">
        <v>314</v>
      </c>
      <c r="I15" s="34">
        <v>7.5</v>
      </c>
      <c r="J15" s="438" t="s">
        <v>278</v>
      </c>
      <c r="K15" s="189" t="s">
        <v>416</v>
      </c>
      <c r="L15" s="32">
        <v>10</v>
      </c>
      <c r="M15" s="92" t="s">
        <v>279</v>
      </c>
      <c r="N15" s="69" t="s">
        <v>307</v>
      </c>
      <c r="O15" s="33">
        <v>16</v>
      </c>
      <c r="P15" s="100" t="s">
        <v>278</v>
      </c>
      <c r="Q15" s="69" t="s">
        <v>198</v>
      </c>
      <c r="R15" s="34">
        <v>17.5</v>
      </c>
      <c r="S15" s="69" t="s">
        <v>278</v>
      </c>
      <c r="T15" s="69" t="s">
        <v>325</v>
      </c>
      <c r="U15" s="34">
        <v>4.6</v>
      </c>
      <c r="V15" s="176" t="s">
        <v>278</v>
      </c>
      <c r="W15" s="69" t="s">
        <v>418</v>
      </c>
      <c r="X15" s="177">
        <v>6.7</v>
      </c>
      <c r="Y15" s="69" t="s">
        <v>278</v>
      </c>
      <c r="Z15" s="69" t="s">
        <v>196</v>
      </c>
      <c r="AA15" s="177">
        <v>6.2</v>
      </c>
      <c r="AB15" s="176"/>
      <c r="AC15" s="69"/>
      <c r="AD15" s="177"/>
    </row>
    <row r="16" spans="1:30" ht="12.75">
      <c r="A16" s="100" t="s">
        <v>278</v>
      </c>
      <c r="B16" s="189" t="s">
        <v>214</v>
      </c>
      <c r="C16" s="190">
        <v>8.4</v>
      </c>
      <c r="D16" s="100" t="s">
        <v>278</v>
      </c>
      <c r="E16" s="69" t="s">
        <v>436</v>
      </c>
      <c r="F16" s="33">
        <v>5.5</v>
      </c>
      <c r="G16" s="100" t="s">
        <v>278</v>
      </c>
      <c r="H16" s="69" t="s">
        <v>320</v>
      </c>
      <c r="I16" s="34">
        <v>5.2</v>
      </c>
      <c r="J16" s="69" t="s">
        <v>278</v>
      </c>
      <c r="K16" s="69" t="s">
        <v>213</v>
      </c>
      <c r="L16" s="202">
        <v>9.6</v>
      </c>
      <c r="M16" s="92" t="s">
        <v>279</v>
      </c>
      <c r="N16" s="69" t="s">
        <v>305</v>
      </c>
      <c r="O16" s="33">
        <v>11</v>
      </c>
      <c r="P16" s="176" t="s">
        <v>278</v>
      </c>
      <c r="Q16" s="69" t="s">
        <v>229</v>
      </c>
      <c r="R16" s="177">
        <v>10.6</v>
      </c>
      <c r="S16" s="69" t="s">
        <v>278</v>
      </c>
      <c r="T16" s="69" t="s">
        <v>235</v>
      </c>
      <c r="U16" s="34">
        <v>4</v>
      </c>
      <c r="V16" s="176" t="s">
        <v>278</v>
      </c>
      <c r="W16" s="69" t="s">
        <v>405</v>
      </c>
      <c r="X16" s="177">
        <v>3.8</v>
      </c>
      <c r="Y16" s="69" t="s">
        <v>278</v>
      </c>
      <c r="Z16" s="69" t="s">
        <v>231</v>
      </c>
      <c r="AA16" s="190">
        <v>2.7</v>
      </c>
      <c r="AB16" s="100"/>
      <c r="AC16" s="69"/>
      <c r="AD16" s="34"/>
    </row>
    <row r="17" spans="1:30" ht="12.75">
      <c r="A17" s="100" t="s">
        <v>278</v>
      </c>
      <c r="B17" s="189" t="s">
        <v>413</v>
      </c>
      <c r="C17" s="34">
        <v>6.3</v>
      </c>
      <c r="D17" s="100" t="s">
        <v>278</v>
      </c>
      <c r="E17" s="69" t="s">
        <v>283</v>
      </c>
      <c r="F17" s="33">
        <v>5.1</v>
      </c>
      <c r="G17" s="100" t="s">
        <v>278</v>
      </c>
      <c r="H17" s="69" t="s">
        <v>379</v>
      </c>
      <c r="I17" s="34">
        <v>1.3</v>
      </c>
      <c r="J17" s="69" t="s">
        <v>278</v>
      </c>
      <c r="K17" s="69" t="s">
        <v>267</v>
      </c>
      <c r="L17" s="32">
        <v>7.5</v>
      </c>
      <c r="M17" s="200" t="s">
        <v>279</v>
      </c>
      <c r="N17" s="69" t="s">
        <v>408</v>
      </c>
      <c r="O17" s="70">
        <v>5.3</v>
      </c>
      <c r="P17" s="100" t="s">
        <v>278</v>
      </c>
      <c r="Q17" s="69" t="s">
        <v>310</v>
      </c>
      <c r="R17" s="34">
        <v>9.2</v>
      </c>
      <c r="S17" s="69" t="s">
        <v>278</v>
      </c>
      <c r="T17" s="69" t="s">
        <v>351</v>
      </c>
      <c r="U17" s="34">
        <v>3</v>
      </c>
      <c r="V17" s="354" t="s">
        <v>278</v>
      </c>
      <c r="W17" s="189" t="s">
        <v>333</v>
      </c>
      <c r="X17" s="177">
        <v>3.6</v>
      </c>
      <c r="Y17" s="69" t="s">
        <v>278</v>
      </c>
      <c r="Z17" s="69" t="s">
        <v>409</v>
      </c>
      <c r="AA17" s="34">
        <v>2.2</v>
      </c>
      <c r="AB17" s="176"/>
      <c r="AC17" s="69"/>
      <c r="AD17" s="177"/>
    </row>
    <row r="18" spans="1:30" ht="12.75">
      <c r="A18" s="176" t="s">
        <v>278</v>
      </c>
      <c r="B18" s="189" t="s">
        <v>382</v>
      </c>
      <c r="C18" s="177">
        <v>4.5</v>
      </c>
      <c r="D18" s="100" t="s">
        <v>278</v>
      </c>
      <c r="E18" s="69" t="s">
        <v>326</v>
      </c>
      <c r="F18" s="33">
        <v>3</v>
      </c>
      <c r="G18" s="355" t="s">
        <v>278</v>
      </c>
      <c r="H18" s="189" t="s">
        <v>187</v>
      </c>
      <c r="I18" s="34">
        <v>0.3</v>
      </c>
      <c r="J18" s="69" t="s">
        <v>278</v>
      </c>
      <c r="K18" s="69" t="s">
        <v>301</v>
      </c>
      <c r="L18" s="32">
        <v>6</v>
      </c>
      <c r="M18" s="352" t="s">
        <v>279</v>
      </c>
      <c r="N18" s="189" t="s">
        <v>281</v>
      </c>
      <c r="O18" s="33">
        <v>4.6</v>
      </c>
      <c r="P18" s="100" t="s">
        <v>278</v>
      </c>
      <c r="Q18" s="69" t="s">
        <v>334</v>
      </c>
      <c r="R18" s="34">
        <v>5</v>
      </c>
      <c r="S18" s="69" t="s">
        <v>278</v>
      </c>
      <c r="T18" s="69" t="s">
        <v>362</v>
      </c>
      <c r="U18" s="177">
        <v>2.2</v>
      </c>
      <c r="V18" s="176" t="s">
        <v>278</v>
      </c>
      <c r="W18" s="69" t="s">
        <v>312</v>
      </c>
      <c r="X18" s="177">
        <v>2.3</v>
      </c>
      <c r="Y18" s="69" t="s">
        <v>278</v>
      </c>
      <c r="Z18" s="69" t="s">
        <v>313</v>
      </c>
      <c r="AA18" s="34">
        <v>1.5</v>
      </c>
      <c r="AB18" s="176"/>
      <c r="AC18" s="69"/>
      <c r="AD18" s="177"/>
    </row>
    <row r="19" spans="1:30" ht="12.75">
      <c r="A19" s="100" t="s">
        <v>278</v>
      </c>
      <c r="B19" s="189" t="s">
        <v>434</v>
      </c>
      <c r="C19" s="34">
        <v>3.9</v>
      </c>
      <c r="D19" s="100" t="s">
        <v>278</v>
      </c>
      <c r="E19" s="69" t="s">
        <v>244</v>
      </c>
      <c r="F19" s="33">
        <v>2.5</v>
      </c>
      <c r="G19" s="176" t="s">
        <v>278</v>
      </c>
      <c r="H19" s="69" t="s">
        <v>343</v>
      </c>
      <c r="I19" s="177">
        <v>0.2</v>
      </c>
      <c r="J19" s="69" t="s">
        <v>278</v>
      </c>
      <c r="K19" s="69" t="s">
        <v>368</v>
      </c>
      <c r="L19" s="201">
        <v>1.1</v>
      </c>
      <c r="M19" s="92" t="s">
        <v>279</v>
      </c>
      <c r="N19" s="69" t="s">
        <v>340</v>
      </c>
      <c r="O19" s="33">
        <v>2.2</v>
      </c>
      <c r="P19" s="100" t="s">
        <v>278</v>
      </c>
      <c r="Q19" s="69" t="s">
        <v>197</v>
      </c>
      <c r="R19" s="34">
        <v>4</v>
      </c>
      <c r="S19" s="69" t="s">
        <v>278</v>
      </c>
      <c r="T19" s="69" t="s">
        <v>337</v>
      </c>
      <c r="U19" s="34">
        <v>2</v>
      </c>
      <c r="V19" s="176" t="s">
        <v>278</v>
      </c>
      <c r="W19" s="69" t="s">
        <v>322</v>
      </c>
      <c r="X19" s="177">
        <v>2.1</v>
      </c>
      <c r="Y19" s="69" t="s">
        <v>278</v>
      </c>
      <c r="Z19" s="69" t="s">
        <v>247</v>
      </c>
      <c r="AA19" s="34">
        <v>1.2</v>
      </c>
      <c r="AB19" s="100"/>
      <c r="AC19" s="69"/>
      <c r="AD19" s="34"/>
    </row>
    <row r="20" spans="1:30" ht="12.75">
      <c r="A20" s="100" t="s">
        <v>278</v>
      </c>
      <c r="B20" s="189" t="s">
        <v>364</v>
      </c>
      <c r="C20" s="34">
        <v>0.8</v>
      </c>
      <c r="D20" s="100" t="s">
        <v>278</v>
      </c>
      <c r="E20" s="69" t="s">
        <v>371</v>
      </c>
      <c r="F20" s="33">
        <v>1.2</v>
      </c>
      <c r="G20" s="176" t="s">
        <v>278</v>
      </c>
      <c r="H20" s="69" t="s">
        <v>454</v>
      </c>
      <c r="I20" s="177">
        <v>0.1</v>
      </c>
      <c r="J20" s="69" t="s">
        <v>278</v>
      </c>
      <c r="K20" s="69" t="s">
        <v>467</v>
      </c>
      <c r="L20" s="201">
        <v>1.1</v>
      </c>
      <c r="M20" s="92"/>
      <c r="N20" s="69"/>
      <c r="O20" s="33"/>
      <c r="P20" s="176" t="s">
        <v>278</v>
      </c>
      <c r="Q20" s="69" t="s">
        <v>478</v>
      </c>
      <c r="R20" s="177">
        <v>1.1</v>
      </c>
      <c r="S20" s="69" t="s">
        <v>278</v>
      </c>
      <c r="T20" s="69" t="s">
        <v>238</v>
      </c>
      <c r="U20" s="190">
        <v>1.7</v>
      </c>
      <c r="V20" s="176" t="s">
        <v>278</v>
      </c>
      <c r="W20" s="189" t="s">
        <v>332</v>
      </c>
      <c r="X20" s="177">
        <v>0.8</v>
      </c>
      <c r="Y20" s="69" t="s">
        <v>278</v>
      </c>
      <c r="Z20" s="69" t="s">
        <v>458</v>
      </c>
      <c r="AA20" s="34">
        <v>0.2</v>
      </c>
      <c r="AB20" s="176"/>
      <c r="AC20" s="69"/>
      <c r="AD20" s="177"/>
    </row>
    <row r="21" spans="1:30" ht="12.75">
      <c r="A21" s="100" t="s">
        <v>278</v>
      </c>
      <c r="B21" s="189" t="s">
        <v>492</v>
      </c>
      <c r="C21" s="34">
        <v>0.5</v>
      </c>
      <c r="D21" s="100" t="s">
        <v>278</v>
      </c>
      <c r="E21" s="69" t="s">
        <v>303</v>
      </c>
      <c r="F21" s="33">
        <v>1</v>
      </c>
      <c r="G21" s="176" t="s">
        <v>278</v>
      </c>
      <c r="H21" s="69" t="s">
        <v>455</v>
      </c>
      <c r="I21" s="177">
        <v>0.1</v>
      </c>
      <c r="J21" s="69" t="s">
        <v>278</v>
      </c>
      <c r="K21" s="69" t="s">
        <v>468</v>
      </c>
      <c r="L21" s="201">
        <v>1</v>
      </c>
      <c r="M21" s="203"/>
      <c r="N21" s="189"/>
      <c r="O21" s="70"/>
      <c r="P21" s="100" t="s">
        <v>278</v>
      </c>
      <c r="Q21" s="69" t="s">
        <v>476</v>
      </c>
      <c r="R21" s="34">
        <v>0.5</v>
      </c>
      <c r="S21" s="69" t="s">
        <v>278</v>
      </c>
      <c r="T21" s="69" t="s">
        <v>484</v>
      </c>
      <c r="U21" s="34">
        <v>0.4</v>
      </c>
      <c r="V21" s="100" t="s">
        <v>278</v>
      </c>
      <c r="W21" s="69" t="s">
        <v>360</v>
      </c>
      <c r="X21" s="34">
        <v>0.1</v>
      </c>
      <c r="Y21" s="69" t="s">
        <v>278</v>
      </c>
      <c r="Z21" s="189" t="s">
        <v>381</v>
      </c>
      <c r="AA21" s="177">
        <v>0.1</v>
      </c>
      <c r="AB21" s="176"/>
      <c r="AC21" s="69"/>
      <c r="AD21" s="177"/>
    </row>
    <row r="22" spans="1:30" ht="12.75">
      <c r="A22" s="176" t="s">
        <v>278</v>
      </c>
      <c r="B22" s="189" t="s">
        <v>243</v>
      </c>
      <c r="C22" s="177">
        <v>0.4</v>
      </c>
      <c r="D22" s="176" t="s">
        <v>279</v>
      </c>
      <c r="E22" s="69" t="s">
        <v>308</v>
      </c>
      <c r="F22" s="33">
        <v>16.3</v>
      </c>
      <c r="G22" s="100" t="s">
        <v>278</v>
      </c>
      <c r="H22" s="69" t="s">
        <v>355</v>
      </c>
      <c r="I22" s="34">
        <v>0.1</v>
      </c>
      <c r="J22" s="69" t="s">
        <v>278</v>
      </c>
      <c r="K22" s="69" t="s">
        <v>469</v>
      </c>
      <c r="L22" s="32">
        <v>0.1</v>
      </c>
      <c r="M22" s="200"/>
      <c r="N22" s="69"/>
      <c r="O22" s="70"/>
      <c r="P22" s="100" t="s">
        <v>278</v>
      </c>
      <c r="Q22" s="69" t="s">
        <v>445</v>
      </c>
      <c r="R22" s="34">
        <v>0.4</v>
      </c>
      <c r="S22" s="69" t="s">
        <v>278</v>
      </c>
      <c r="T22" s="69" t="s">
        <v>293</v>
      </c>
      <c r="U22" s="70">
        <v>0.3</v>
      </c>
      <c r="V22" s="355" t="s">
        <v>279</v>
      </c>
      <c r="W22" s="189" t="s">
        <v>207</v>
      </c>
      <c r="X22" s="34">
        <v>49</v>
      </c>
      <c r="Y22" s="69" t="s">
        <v>278</v>
      </c>
      <c r="Z22" s="69" t="s">
        <v>459</v>
      </c>
      <c r="AA22" s="34">
        <v>0.1</v>
      </c>
      <c r="AB22" s="176"/>
      <c r="AC22" s="69"/>
      <c r="AD22" s="177"/>
    </row>
    <row r="23" spans="1:30" ht="12.75">
      <c r="A23" s="100" t="s">
        <v>278</v>
      </c>
      <c r="B23" s="189" t="s">
        <v>488</v>
      </c>
      <c r="C23" s="34">
        <v>0.2</v>
      </c>
      <c r="D23" s="176" t="s">
        <v>279</v>
      </c>
      <c r="E23" s="69" t="s">
        <v>319</v>
      </c>
      <c r="F23" s="70">
        <v>10</v>
      </c>
      <c r="G23" s="176" t="s">
        <v>279</v>
      </c>
      <c r="H23" s="69" t="s">
        <v>294</v>
      </c>
      <c r="I23" s="177">
        <v>41</v>
      </c>
      <c r="J23" s="69" t="s">
        <v>278</v>
      </c>
      <c r="K23" s="69" t="s">
        <v>323</v>
      </c>
      <c r="L23" s="32">
        <v>0.1</v>
      </c>
      <c r="M23" s="92"/>
      <c r="N23" s="69"/>
      <c r="O23" s="33"/>
      <c r="P23" s="354" t="s">
        <v>278</v>
      </c>
      <c r="Q23" s="189" t="s">
        <v>475</v>
      </c>
      <c r="R23" s="177">
        <v>0.3</v>
      </c>
      <c r="S23" s="69" t="s">
        <v>279</v>
      </c>
      <c r="T23" s="69" t="s">
        <v>189</v>
      </c>
      <c r="U23" s="177">
        <v>41</v>
      </c>
      <c r="V23" s="176" t="s">
        <v>279</v>
      </c>
      <c r="W23" s="69" t="s">
        <v>195</v>
      </c>
      <c r="X23" s="177">
        <v>14.6</v>
      </c>
      <c r="Y23" s="69" t="s">
        <v>279</v>
      </c>
      <c r="Z23" s="69" t="s">
        <v>185</v>
      </c>
      <c r="AA23" s="177">
        <v>15.5</v>
      </c>
      <c r="AB23" s="176"/>
      <c r="AC23" s="69"/>
      <c r="AD23" s="177"/>
    </row>
    <row r="24" spans="1:30" ht="12.75">
      <c r="A24" s="100" t="s">
        <v>279</v>
      </c>
      <c r="B24" s="189" t="s">
        <v>223</v>
      </c>
      <c r="C24" s="34">
        <v>38.1</v>
      </c>
      <c r="D24" s="176" t="s">
        <v>279</v>
      </c>
      <c r="E24" s="69" t="s">
        <v>226</v>
      </c>
      <c r="F24" s="70">
        <v>4.5</v>
      </c>
      <c r="G24" s="355" t="s">
        <v>279</v>
      </c>
      <c r="H24" s="189" t="s">
        <v>306</v>
      </c>
      <c r="I24" s="34">
        <v>14</v>
      </c>
      <c r="J24" s="69" t="s">
        <v>279</v>
      </c>
      <c r="K24" s="69" t="s">
        <v>295</v>
      </c>
      <c r="L24" s="32">
        <v>23.1</v>
      </c>
      <c r="M24" s="200"/>
      <c r="N24" s="69"/>
      <c r="O24" s="70"/>
      <c r="P24" s="100" t="s">
        <v>278</v>
      </c>
      <c r="Q24" s="69" t="s">
        <v>477</v>
      </c>
      <c r="R24" s="34">
        <v>0.1</v>
      </c>
      <c r="S24" s="69" t="s">
        <v>279</v>
      </c>
      <c r="T24" s="69" t="s">
        <v>430</v>
      </c>
      <c r="U24" s="34">
        <v>7.1</v>
      </c>
      <c r="V24" s="100" t="s">
        <v>279</v>
      </c>
      <c r="W24" s="69" t="s">
        <v>191</v>
      </c>
      <c r="X24" s="34">
        <v>10</v>
      </c>
      <c r="Y24" s="69" t="s">
        <v>279</v>
      </c>
      <c r="Z24" s="69" t="s">
        <v>315</v>
      </c>
      <c r="AA24" s="34">
        <v>13.5</v>
      </c>
      <c r="AB24" s="176"/>
      <c r="AC24" s="69"/>
      <c r="AD24" s="177"/>
    </row>
    <row r="25" spans="1:30" ht="12.75">
      <c r="A25" s="100" t="s">
        <v>279</v>
      </c>
      <c r="B25" s="189" t="s">
        <v>419</v>
      </c>
      <c r="C25" s="312">
        <v>13.1</v>
      </c>
      <c r="D25" s="100" t="s">
        <v>279</v>
      </c>
      <c r="E25" s="69" t="s">
        <v>296</v>
      </c>
      <c r="F25" s="33">
        <v>4.2</v>
      </c>
      <c r="G25" s="100" t="s">
        <v>279</v>
      </c>
      <c r="H25" s="69" t="s">
        <v>317</v>
      </c>
      <c r="I25" s="34">
        <v>3</v>
      </c>
      <c r="J25" s="69" t="s">
        <v>279</v>
      </c>
      <c r="K25" s="69" t="s">
        <v>232</v>
      </c>
      <c r="L25" s="202">
        <v>21.2</v>
      </c>
      <c r="M25" s="200"/>
      <c r="N25" s="69"/>
      <c r="O25" s="70"/>
      <c r="P25" s="100" t="s">
        <v>279</v>
      </c>
      <c r="Q25" s="69" t="s">
        <v>302</v>
      </c>
      <c r="R25" s="34">
        <v>3.5</v>
      </c>
      <c r="S25" s="69" t="s">
        <v>279</v>
      </c>
      <c r="T25" s="69" t="s">
        <v>357</v>
      </c>
      <c r="U25" s="190">
        <v>6.3</v>
      </c>
      <c r="V25" s="100" t="s">
        <v>279</v>
      </c>
      <c r="W25" s="69" t="s">
        <v>361</v>
      </c>
      <c r="X25" s="34">
        <v>0.1</v>
      </c>
      <c r="Y25" s="69" t="s">
        <v>279</v>
      </c>
      <c r="Z25" s="69" t="s">
        <v>431</v>
      </c>
      <c r="AA25" s="70">
        <v>5.2</v>
      </c>
      <c r="AB25" s="100"/>
      <c r="AC25" s="69"/>
      <c r="AD25" s="34"/>
    </row>
    <row r="26" spans="1:30" ht="12.75">
      <c r="A26" s="100" t="s">
        <v>279</v>
      </c>
      <c r="B26" s="189" t="s">
        <v>369</v>
      </c>
      <c r="C26" s="190">
        <v>1.2</v>
      </c>
      <c r="D26" s="176" t="s">
        <v>279</v>
      </c>
      <c r="E26" s="69" t="s">
        <v>449</v>
      </c>
      <c r="F26" s="70">
        <v>3</v>
      </c>
      <c r="G26" s="176" t="s">
        <v>279</v>
      </c>
      <c r="H26" s="69" t="s">
        <v>210</v>
      </c>
      <c r="I26" s="177">
        <v>1.1</v>
      </c>
      <c r="J26" s="69" t="s">
        <v>279</v>
      </c>
      <c r="K26" s="69" t="s">
        <v>230</v>
      </c>
      <c r="L26" s="201">
        <v>10</v>
      </c>
      <c r="M26" s="92"/>
      <c r="N26" s="69"/>
      <c r="O26" s="33"/>
      <c r="P26" s="176" t="s">
        <v>279</v>
      </c>
      <c r="Q26" s="69" t="s">
        <v>331</v>
      </c>
      <c r="R26" s="177">
        <v>2</v>
      </c>
      <c r="S26" s="69" t="s">
        <v>279</v>
      </c>
      <c r="T26" s="69" t="s">
        <v>318</v>
      </c>
      <c r="U26" s="34">
        <v>3.3</v>
      </c>
      <c r="V26" s="100" t="s">
        <v>279</v>
      </c>
      <c r="W26" s="69" t="s">
        <v>463</v>
      </c>
      <c r="X26" s="34">
        <v>0.1</v>
      </c>
      <c r="Y26" s="69" t="s">
        <v>279</v>
      </c>
      <c r="Z26" s="69" t="s">
        <v>367</v>
      </c>
      <c r="AA26" s="177">
        <v>3</v>
      </c>
      <c r="AB26" s="100"/>
      <c r="AC26" s="69"/>
      <c r="AD26" s="34"/>
    </row>
    <row r="27" spans="1:30" ht="12.75">
      <c r="A27" s="100" t="s">
        <v>279</v>
      </c>
      <c r="B27" s="189" t="s">
        <v>490</v>
      </c>
      <c r="C27" s="34">
        <v>0.3</v>
      </c>
      <c r="D27" s="176" t="s">
        <v>279</v>
      </c>
      <c r="E27" s="69" t="s">
        <v>407</v>
      </c>
      <c r="F27" s="70">
        <v>1.8</v>
      </c>
      <c r="G27" s="176" t="s">
        <v>279</v>
      </c>
      <c r="H27" s="69" t="s">
        <v>348</v>
      </c>
      <c r="I27" s="177">
        <v>0.7</v>
      </c>
      <c r="J27" s="69" t="s">
        <v>279</v>
      </c>
      <c r="K27" s="69" t="s">
        <v>359</v>
      </c>
      <c r="L27" s="201">
        <v>7</v>
      </c>
      <c r="M27" s="92"/>
      <c r="N27" s="69"/>
      <c r="O27" s="33"/>
      <c r="P27" s="176" t="s">
        <v>279</v>
      </c>
      <c r="Q27" s="69" t="s">
        <v>336</v>
      </c>
      <c r="R27" s="177">
        <v>0.2</v>
      </c>
      <c r="S27" s="69" t="s">
        <v>279</v>
      </c>
      <c r="T27" s="69" t="s">
        <v>440</v>
      </c>
      <c r="U27" s="177">
        <v>2.6</v>
      </c>
      <c r="V27" s="176" t="s">
        <v>279</v>
      </c>
      <c r="W27" s="69" t="s">
        <v>212</v>
      </c>
      <c r="X27" s="177">
        <v>0.1</v>
      </c>
      <c r="Y27" s="69" t="s">
        <v>279</v>
      </c>
      <c r="Z27" s="69" t="s">
        <v>225</v>
      </c>
      <c r="AA27" s="34">
        <v>1.2</v>
      </c>
      <c r="AB27" s="100"/>
      <c r="AC27" s="69"/>
      <c r="AD27" s="34"/>
    </row>
    <row r="28" spans="1:30" ht="12.75">
      <c r="A28" s="100" t="s">
        <v>279</v>
      </c>
      <c r="B28" s="189" t="s">
        <v>489</v>
      </c>
      <c r="C28" s="34">
        <v>0.2</v>
      </c>
      <c r="D28" s="100" t="s">
        <v>279</v>
      </c>
      <c r="E28" s="69" t="s">
        <v>426</v>
      </c>
      <c r="F28" s="33">
        <v>1.4</v>
      </c>
      <c r="G28" s="176" t="s">
        <v>279</v>
      </c>
      <c r="H28" s="69" t="s">
        <v>380</v>
      </c>
      <c r="I28" s="177">
        <v>0.4</v>
      </c>
      <c r="J28" s="69" t="s">
        <v>279</v>
      </c>
      <c r="K28" s="69" t="s">
        <v>448</v>
      </c>
      <c r="L28" s="32">
        <v>0.5</v>
      </c>
      <c r="M28" s="92"/>
      <c r="N28" s="69"/>
      <c r="O28" s="33"/>
      <c r="P28" s="176" t="s">
        <v>279</v>
      </c>
      <c r="Q28" s="69" t="s">
        <v>479</v>
      </c>
      <c r="R28" s="177">
        <v>0.1</v>
      </c>
      <c r="S28" s="69" t="s">
        <v>279</v>
      </c>
      <c r="T28" s="69" t="s">
        <v>193</v>
      </c>
      <c r="U28" s="34">
        <v>0.5</v>
      </c>
      <c r="V28" s="176" t="s">
        <v>279</v>
      </c>
      <c r="W28" s="69" t="s">
        <v>464</v>
      </c>
      <c r="X28" s="177">
        <v>0.1</v>
      </c>
      <c r="Y28" s="69" t="s">
        <v>279</v>
      </c>
      <c r="Z28" s="69" t="s">
        <v>299</v>
      </c>
      <c r="AA28" s="34">
        <v>0.5</v>
      </c>
      <c r="AB28" s="100"/>
      <c r="AC28" s="69"/>
      <c r="AD28" s="34"/>
    </row>
    <row r="29" spans="1:30" ht="12.75">
      <c r="A29" s="100" t="s">
        <v>279</v>
      </c>
      <c r="B29" s="189" t="s">
        <v>491</v>
      </c>
      <c r="C29" s="34">
        <v>0.1</v>
      </c>
      <c r="D29" s="495" t="s">
        <v>280</v>
      </c>
      <c r="E29" s="496" t="s">
        <v>178</v>
      </c>
      <c r="F29" s="497">
        <v>1.8</v>
      </c>
      <c r="G29" s="176" t="s">
        <v>279</v>
      </c>
      <c r="H29" s="69" t="s">
        <v>450</v>
      </c>
      <c r="I29" s="177">
        <v>0.1</v>
      </c>
      <c r="J29" s="69" t="s">
        <v>279</v>
      </c>
      <c r="K29" s="69" t="s">
        <v>470</v>
      </c>
      <c r="L29" s="32">
        <v>0.4</v>
      </c>
      <c r="M29" s="92"/>
      <c r="N29" s="69"/>
      <c r="O29" s="33"/>
      <c r="P29" s="476" t="s">
        <v>279</v>
      </c>
      <c r="Q29" s="474" t="s">
        <v>309</v>
      </c>
      <c r="R29" s="477">
        <v>7.9</v>
      </c>
      <c r="S29" s="69" t="s">
        <v>279</v>
      </c>
      <c r="T29" s="69" t="s">
        <v>345</v>
      </c>
      <c r="U29" s="177">
        <v>0.3</v>
      </c>
      <c r="V29" s="176"/>
      <c r="W29" s="69"/>
      <c r="X29" s="177"/>
      <c r="Y29" s="69" t="s">
        <v>279</v>
      </c>
      <c r="Z29" s="69" t="s">
        <v>460</v>
      </c>
      <c r="AA29" s="34">
        <v>0.1</v>
      </c>
      <c r="AB29" s="176"/>
      <c r="AC29" s="69"/>
      <c r="AD29" s="177"/>
    </row>
    <row r="30" spans="1:30" ht="12.75">
      <c r="A30" s="176"/>
      <c r="B30" s="189"/>
      <c r="C30" s="177"/>
      <c r="D30" s="473" t="s">
        <v>278</v>
      </c>
      <c r="E30" s="474" t="s">
        <v>338</v>
      </c>
      <c r="F30" s="498">
        <v>1</v>
      </c>
      <c r="G30" s="176"/>
      <c r="H30" s="69"/>
      <c r="I30" s="177"/>
      <c r="J30" s="474" t="s">
        <v>25</v>
      </c>
      <c r="K30" s="474" t="s">
        <v>435</v>
      </c>
      <c r="L30" s="493">
        <v>0.2</v>
      </c>
      <c r="M30" s="200"/>
      <c r="N30" s="69"/>
      <c r="O30" s="70"/>
      <c r="P30" s="473" t="s">
        <v>280</v>
      </c>
      <c r="Q30" s="474" t="s">
        <v>471</v>
      </c>
      <c r="R30" s="475">
        <v>0.1</v>
      </c>
      <c r="S30" s="483" t="s">
        <v>280</v>
      </c>
      <c r="T30" s="478" t="s">
        <v>350</v>
      </c>
      <c r="U30" s="475">
        <v>0.2</v>
      </c>
      <c r="V30" s="176"/>
      <c r="W30" s="69"/>
      <c r="X30" s="177"/>
      <c r="Y30" s="69" t="s">
        <v>279</v>
      </c>
      <c r="Z30" s="69" t="s">
        <v>227</v>
      </c>
      <c r="AA30" s="34">
        <v>0.1</v>
      </c>
      <c r="AB30" s="176"/>
      <c r="AC30" s="69"/>
      <c r="AD30" s="177"/>
    </row>
    <row r="31" spans="1:30" ht="12.75">
      <c r="A31" s="100"/>
      <c r="B31" s="69"/>
      <c r="C31" s="190"/>
      <c r="D31" s="473" t="s">
        <v>25</v>
      </c>
      <c r="E31" s="474" t="s">
        <v>237</v>
      </c>
      <c r="F31" s="498">
        <v>0.2</v>
      </c>
      <c r="G31" s="100"/>
      <c r="H31" s="69"/>
      <c r="I31" s="34"/>
      <c r="J31" s="474" t="s">
        <v>280</v>
      </c>
      <c r="K31" s="474" t="s">
        <v>466</v>
      </c>
      <c r="L31" s="494">
        <v>0.1</v>
      </c>
      <c r="M31" s="200"/>
      <c r="N31" s="69"/>
      <c r="O31" s="70"/>
      <c r="P31" s="100"/>
      <c r="Q31" s="69"/>
      <c r="R31" s="34"/>
      <c r="S31" s="438"/>
      <c r="T31" s="189"/>
      <c r="U31" s="34"/>
      <c r="V31" s="176"/>
      <c r="W31" s="69"/>
      <c r="X31" s="177"/>
      <c r="Y31" s="93"/>
      <c r="Z31" s="69"/>
      <c r="AA31" s="34"/>
      <c r="AB31" s="176"/>
      <c r="AC31" s="69"/>
      <c r="AD31" s="177"/>
    </row>
    <row r="32" spans="1:30" ht="12.75">
      <c r="A32" s="194"/>
      <c r="B32" s="194"/>
      <c r="C32" s="195"/>
      <c r="D32" s="92"/>
      <c r="E32" s="93"/>
      <c r="F32" s="93"/>
      <c r="G32" s="100"/>
      <c r="H32" s="69"/>
      <c r="I32" s="34"/>
      <c r="J32" s="499"/>
      <c r="K32" s="499"/>
      <c r="L32" s="500"/>
      <c r="M32" s="100"/>
      <c r="N32" s="93"/>
      <c r="O32" s="33"/>
      <c r="P32" s="403"/>
      <c r="Q32" s="358"/>
      <c r="R32" s="404"/>
      <c r="S32" s="69"/>
      <c r="T32" s="69"/>
      <c r="U32" s="177"/>
      <c r="V32" s="100"/>
      <c r="W32" s="69"/>
      <c r="X32" s="34"/>
      <c r="Y32" s="93"/>
      <c r="Z32" s="93"/>
      <c r="AA32" s="33"/>
      <c r="AB32" s="100"/>
      <c r="AC32" s="69"/>
      <c r="AD32" s="34"/>
    </row>
    <row r="33" spans="1:30" ht="12.75">
      <c r="A33" s="194"/>
      <c r="B33" s="194"/>
      <c r="C33" s="195"/>
      <c r="D33" s="92"/>
      <c r="E33" s="93"/>
      <c r="F33" s="33"/>
      <c r="G33" s="176"/>
      <c r="H33" s="69"/>
      <c r="I33" s="177"/>
      <c r="J33" s="93"/>
      <c r="K33" s="93"/>
      <c r="L33" s="33"/>
      <c r="M33" s="93"/>
      <c r="N33" s="93"/>
      <c r="O33" s="33"/>
      <c r="P33" s="403"/>
      <c r="Q33" s="358"/>
      <c r="R33" s="404"/>
      <c r="S33" s="69"/>
      <c r="T33" s="69"/>
      <c r="U33" s="70"/>
      <c r="V33" s="100"/>
      <c r="W33" s="69"/>
      <c r="X33" s="34"/>
      <c r="Y33" s="93"/>
      <c r="Z33" s="93"/>
      <c r="AA33" s="33"/>
      <c r="AB33" s="100"/>
      <c r="AC33" s="69"/>
      <c r="AD33" s="34"/>
    </row>
    <row r="34" spans="1:30" ht="12.75">
      <c r="A34" s="194"/>
      <c r="B34" s="194"/>
      <c r="C34" s="195"/>
      <c r="D34" s="92"/>
      <c r="E34" s="93"/>
      <c r="F34" s="33"/>
      <c r="G34" s="100"/>
      <c r="H34" s="69"/>
      <c r="I34" s="34"/>
      <c r="J34" s="93"/>
      <c r="K34" s="93"/>
      <c r="L34" s="33"/>
      <c r="M34" s="93"/>
      <c r="N34" s="93"/>
      <c r="O34" s="33"/>
      <c r="P34" s="403"/>
      <c r="Q34" s="358"/>
      <c r="R34" s="404"/>
      <c r="S34" s="69"/>
      <c r="T34" s="69"/>
      <c r="U34" s="70"/>
      <c r="V34" s="100"/>
      <c r="W34" s="69"/>
      <c r="X34" s="34"/>
      <c r="Y34" s="93"/>
      <c r="Z34" s="93"/>
      <c r="AA34" s="33"/>
      <c r="AB34" s="100"/>
      <c r="AC34" s="69"/>
      <c r="AD34" s="34"/>
    </row>
    <row r="35" spans="1:30" ht="12.75">
      <c r="A35" s="194"/>
      <c r="B35" s="194"/>
      <c r="C35" s="195"/>
      <c r="D35" s="92"/>
      <c r="E35" s="93"/>
      <c r="F35" s="33"/>
      <c r="G35" s="100"/>
      <c r="H35" s="69"/>
      <c r="I35" s="34"/>
      <c r="J35" s="93"/>
      <c r="K35" s="93"/>
      <c r="L35" s="33"/>
      <c r="M35" s="93"/>
      <c r="N35" s="93"/>
      <c r="O35" s="33"/>
      <c r="P35" s="403"/>
      <c r="Q35" s="358"/>
      <c r="R35" s="404"/>
      <c r="S35" s="69"/>
      <c r="T35" s="69"/>
      <c r="U35" s="70"/>
      <c r="V35" s="100"/>
      <c r="W35" s="69"/>
      <c r="X35" s="34"/>
      <c r="Y35" s="93"/>
      <c r="Z35" s="93"/>
      <c r="AA35" s="33"/>
      <c r="AB35" s="100"/>
      <c r="AC35" s="69"/>
      <c r="AD35" s="34"/>
    </row>
    <row r="36" spans="1:30" ht="12.75">
      <c r="A36" s="92"/>
      <c r="B36" s="93"/>
      <c r="C36" s="32">
        <f>SUM(C3:C32)</f>
        <v>113.99999999999999</v>
      </c>
      <c r="D36" s="92"/>
      <c r="E36" s="93"/>
      <c r="F36" s="33">
        <f>SUM(F3:F32)</f>
        <v>103.10000000000001</v>
      </c>
      <c r="G36" s="357"/>
      <c r="H36" s="174"/>
      <c r="I36" s="173">
        <f>SUM(I3:I34)</f>
        <v>116.60000000000001</v>
      </c>
      <c r="J36" s="93"/>
      <c r="K36" s="93"/>
      <c r="L36" s="32">
        <f>SUM(L3:L32)</f>
        <v>134.39999999999998</v>
      </c>
      <c r="M36" s="93"/>
      <c r="N36" s="93"/>
      <c r="O36" s="33">
        <f>SUM(O3:O32)</f>
        <v>114.19999999999999</v>
      </c>
      <c r="P36" s="357"/>
      <c r="Q36" s="174"/>
      <c r="R36" s="173">
        <f>SUM(R3:R35)</f>
        <v>131.49999999999997</v>
      </c>
      <c r="S36" s="93"/>
      <c r="T36" s="93"/>
      <c r="U36" s="33">
        <f>SUM(U3:U32)</f>
        <v>108.49999999999999</v>
      </c>
      <c r="V36" s="172"/>
      <c r="W36" s="174"/>
      <c r="X36" s="173">
        <f>SUM(X3:X32)</f>
        <v>126.79999999999998</v>
      </c>
      <c r="Y36" s="93"/>
      <c r="Z36" s="93"/>
      <c r="AA36" s="33">
        <f>SUM(AA3:AA32)</f>
        <v>90.9</v>
      </c>
      <c r="AB36" s="172"/>
      <c r="AC36" s="174"/>
      <c r="AD36" s="173">
        <f>SUM(AD3:AD32)</f>
        <v>0</v>
      </c>
    </row>
    <row r="37" spans="1:30" ht="12.75">
      <c r="A37" s="35" t="s">
        <v>44</v>
      </c>
      <c r="B37" s="36"/>
      <c r="C37" s="37"/>
      <c r="D37" s="35" t="s">
        <v>44</v>
      </c>
      <c r="E37" s="36"/>
      <c r="F37" s="37"/>
      <c r="G37" s="170" t="s">
        <v>44</v>
      </c>
      <c r="H37" s="170"/>
      <c r="I37" s="356"/>
      <c r="J37" s="35" t="s">
        <v>44</v>
      </c>
      <c r="K37" s="36"/>
      <c r="L37" s="37"/>
      <c r="M37" s="36" t="s">
        <v>44</v>
      </c>
      <c r="N37" s="36"/>
      <c r="O37" s="38"/>
      <c r="P37" s="401" t="s">
        <v>44</v>
      </c>
      <c r="Q37" s="170"/>
      <c r="R37" s="402"/>
      <c r="S37" s="36" t="s">
        <v>44</v>
      </c>
      <c r="T37" s="36"/>
      <c r="U37" s="38"/>
      <c r="V37" s="169" t="s">
        <v>44</v>
      </c>
      <c r="W37" s="170"/>
      <c r="X37" s="171"/>
      <c r="Y37" s="36" t="s">
        <v>44</v>
      </c>
      <c r="Z37" s="36"/>
      <c r="AA37" s="38"/>
      <c r="AB37" s="169" t="s">
        <v>44</v>
      </c>
      <c r="AC37" s="170"/>
      <c r="AD37" s="171"/>
    </row>
    <row r="38" spans="1:30" s="98" customFormat="1" ht="12.75">
      <c r="A38" s="94"/>
      <c r="B38" s="95">
        <f>C38-C36</f>
        <v>0.10000000000000853</v>
      </c>
      <c r="C38" s="99">
        <v>114.1</v>
      </c>
      <c r="D38" s="94"/>
      <c r="E38" s="95">
        <f>F38-F36</f>
        <v>5.699999999999989</v>
      </c>
      <c r="F38" s="99">
        <v>108.8</v>
      </c>
      <c r="G38" s="96"/>
      <c r="H38" s="95">
        <f>I38-I36</f>
        <v>8.099999999999994</v>
      </c>
      <c r="I38" s="99">
        <v>124.7</v>
      </c>
      <c r="J38" s="94"/>
      <c r="K38" s="95">
        <f>L38-L36</f>
        <v>0.30000000000001137</v>
      </c>
      <c r="L38" s="99">
        <v>134.7</v>
      </c>
      <c r="M38" s="96"/>
      <c r="N38" s="95">
        <f>O38-O36</f>
        <v>0</v>
      </c>
      <c r="O38" s="99">
        <v>114.2</v>
      </c>
      <c r="P38" s="94"/>
      <c r="Q38" s="95">
        <f>R38-R36</f>
        <v>1.8000000000000398</v>
      </c>
      <c r="R38" s="99">
        <v>133.3</v>
      </c>
      <c r="S38" s="96"/>
      <c r="T38" s="95">
        <f>U38-U36</f>
        <v>1.200000000000017</v>
      </c>
      <c r="U38" s="99">
        <v>109.7</v>
      </c>
      <c r="V38" s="97"/>
      <c r="W38" s="95">
        <f>X38-X36</f>
        <v>4.300000000000011</v>
      </c>
      <c r="X38" s="99">
        <v>131.1</v>
      </c>
      <c r="Y38" s="96"/>
      <c r="Z38" s="95">
        <f>AA38-AA36</f>
        <v>1.8999999999999915</v>
      </c>
      <c r="AA38" s="99">
        <v>92.8</v>
      </c>
      <c r="AB38" s="97"/>
      <c r="AC38" s="95"/>
      <c r="AD38" s="99">
        <v>103.7</v>
      </c>
    </row>
    <row r="39" spans="1:24" ht="12.75">
      <c r="A39" s="39"/>
      <c r="B39" s="40"/>
      <c r="C39" s="28"/>
      <c r="D39" s="40"/>
      <c r="E39" s="40"/>
      <c r="F39" s="28"/>
      <c r="G39" s="40"/>
      <c r="H39" s="40"/>
      <c r="I39" s="28"/>
      <c r="J39" s="40"/>
      <c r="K39" s="40"/>
      <c r="L39" s="28"/>
      <c r="M39" s="40"/>
      <c r="N39" s="40"/>
      <c r="O39" s="28"/>
      <c r="P39" s="40"/>
      <c r="Q39" s="40"/>
      <c r="R39" s="28"/>
      <c r="S39" s="41"/>
      <c r="T39" s="41"/>
      <c r="U39" s="42"/>
      <c r="V39" s="41"/>
      <c r="W39" s="41"/>
      <c r="X39" s="43"/>
    </row>
    <row r="40" spans="1:24" ht="12.75">
      <c r="A40" s="562" t="s">
        <v>45</v>
      </c>
      <c r="B40" s="562"/>
      <c r="C40" s="562"/>
      <c r="D40" s="562"/>
      <c r="E40" s="562"/>
      <c r="F40" s="28"/>
      <c r="G40" s="542" t="s">
        <v>0</v>
      </c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44"/>
      <c r="S40" s="560"/>
      <c r="T40" s="561"/>
      <c r="U40" s="561"/>
      <c r="V40" s="549"/>
      <c r="W40" s="549"/>
      <c r="X40" s="549"/>
    </row>
    <row r="41" spans="1:24" ht="12.75">
      <c r="A41" s="45"/>
      <c r="B41" s="46" t="s">
        <v>46</v>
      </c>
      <c r="C41" s="47"/>
      <c r="D41" s="48"/>
      <c r="E41" s="49"/>
      <c r="F41" s="28"/>
      <c r="G41" s="50" t="s">
        <v>47</v>
      </c>
      <c r="H41" s="51" t="s">
        <v>48</v>
      </c>
      <c r="I41" s="51"/>
      <c r="J41" s="51"/>
      <c r="K41" s="103" t="s">
        <v>49</v>
      </c>
      <c r="L41" s="51"/>
      <c r="M41" s="51"/>
      <c r="N41" s="108" t="s">
        <v>50</v>
      </c>
      <c r="O41" s="550"/>
      <c r="P41" s="550"/>
      <c r="Q41" s="109" t="s">
        <v>71</v>
      </c>
      <c r="R41" s="28"/>
      <c r="S41" s="19"/>
      <c r="T41" s="19"/>
      <c r="U41" s="17"/>
      <c r="V41" s="19"/>
      <c r="W41" s="19"/>
      <c r="X41" s="17"/>
    </row>
    <row r="42" spans="1:24" ht="12.75">
      <c r="A42" s="52"/>
      <c r="B42" s="46" t="s">
        <v>51</v>
      </c>
      <c r="C42" s="47"/>
      <c r="D42" s="48"/>
      <c r="E42" s="49"/>
      <c r="F42" s="28"/>
      <c r="G42" s="53"/>
      <c r="H42" s="58"/>
      <c r="I42" s="58"/>
      <c r="J42" s="58"/>
      <c r="K42" s="204"/>
      <c r="L42" s="58"/>
      <c r="M42" s="58"/>
      <c r="N42" s="292"/>
      <c r="O42" s="540"/>
      <c r="P42" s="541"/>
      <c r="Q42" s="107"/>
      <c r="R42" s="28"/>
      <c r="S42" s="19"/>
      <c r="T42" s="19"/>
      <c r="U42" s="17"/>
      <c r="V42" s="19"/>
      <c r="W42" s="19"/>
      <c r="X42" s="17"/>
    </row>
    <row r="43" spans="1:24" ht="12.75">
      <c r="A43" s="52"/>
      <c r="B43" s="54"/>
      <c r="C43" s="55"/>
      <c r="D43" s="56"/>
      <c r="E43" s="57"/>
      <c r="F43" s="28"/>
      <c r="G43" s="285"/>
      <c r="H43" s="293" t="s">
        <v>52</v>
      </c>
      <c r="I43" s="294"/>
      <c r="J43" s="294"/>
      <c r="K43" s="102" t="s">
        <v>165</v>
      </c>
      <c r="L43" s="294"/>
      <c r="M43" s="294"/>
      <c r="N43" s="295"/>
      <c r="O43" s="563"/>
      <c r="P43" s="564"/>
      <c r="Q43" s="288"/>
      <c r="R43" s="28"/>
      <c r="S43" s="19"/>
      <c r="T43" s="19"/>
      <c r="U43" s="17"/>
      <c r="V43" s="19"/>
      <c r="W43" s="19"/>
      <c r="X43" s="17"/>
    </row>
    <row r="44" spans="1:24" ht="12.75">
      <c r="A44" s="52"/>
      <c r="B44" s="46"/>
      <c r="C44" s="47"/>
      <c r="D44" s="48"/>
      <c r="E44" s="49"/>
      <c r="F44" s="28"/>
      <c r="G44" s="285"/>
      <c r="H44" s="296" t="s">
        <v>53</v>
      </c>
      <c r="I44" s="28"/>
      <c r="J44" s="28"/>
      <c r="K44" s="102" t="s">
        <v>165</v>
      </c>
      <c r="L44" s="28"/>
      <c r="M44" s="28"/>
      <c r="N44" s="104" t="s">
        <v>79</v>
      </c>
      <c r="O44" s="517"/>
      <c r="P44" s="519"/>
      <c r="Q44" s="289"/>
      <c r="R44" s="28"/>
      <c r="S44" s="19"/>
      <c r="T44" s="19"/>
      <c r="U44" s="17"/>
      <c r="V44" s="19"/>
      <c r="W44" s="19"/>
      <c r="X44" s="17"/>
    </row>
    <row r="45" spans="1:24" ht="12.75">
      <c r="A45" s="52"/>
      <c r="B45" s="46" t="s">
        <v>224</v>
      </c>
      <c r="C45" s="47"/>
      <c r="D45" s="48"/>
      <c r="E45" s="49"/>
      <c r="F45" s="28"/>
      <c r="G45" s="285"/>
      <c r="H45" s="296" t="s">
        <v>54</v>
      </c>
      <c r="I45" s="28"/>
      <c r="J45" s="28"/>
      <c r="K45" s="102"/>
      <c r="L45" s="28"/>
      <c r="M45" s="28"/>
      <c r="N45" s="104"/>
      <c r="O45" s="517"/>
      <c r="P45" s="519"/>
      <c r="Q45" s="289" t="s">
        <v>79</v>
      </c>
      <c r="R45" s="28"/>
      <c r="S45" s="19"/>
      <c r="T45" s="19"/>
      <c r="U45" s="17"/>
      <c r="V45" s="19"/>
      <c r="W45" s="19"/>
      <c r="X45" s="17"/>
    </row>
    <row r="46" spans="1:24" ht="12.75">
      <c r="A46" s="52"/>
      <c r="B46" s="59" t="s">
        <v>55</v>
      </c>
      <c r="C46" s="60"/>
      <c r="D46" s="61"/>
      <c r="E46" s="49"/>
      <c r="F46" s="28"/>
      <c r="G46" s="285"/>
      <c r="H46" s="296" t="s">
        <v>56</v>
      </c>
      <c r="I46" s="28"/>
      <c r="J46" s="28"/>
      <c r="K46" s="102" t="s">
        <v>166</v>
      </c>
      <c r="L46" s="28"/>
      <c r="M46" s="28"/>
      <c r="N46" s="104" t="s">
        <v>80</v>
      </c>
      <c r="O46" s="517"/>
      <c r="P46" s="519"/>
      <c r="Q46" s="289" t="s">
        <v>80</v>
      </c>
      <c r="R46" s="28"/>
      <c r="S46" s="19"/>
      <c r="T46" s="19"/>
      <c r="U46" s="17"/>
      <c r="V46" s="19"/>
      <c r="W46" s="19"/>
      <c r="X46" s="17"/>
    </row>
    <row r="47" spans="1:24" ht="12.75">
      <c r="A47" s="62"/>
      <c r="B47" s="63"/>
      <c r="C47" s="64"/>
      <c r="D47" s="63"/>
      <c r="E47" s="65"/>
      <c r="F47" s="28"/>
      <c r="G47" s="285"/>
      <c r="H47" s="296" t="s">
        <v>57</v>
      </c>
      <c r="I47" s="28"/>
      <c r="J47" s="28"/>
      <c r="K47" s="102"/>
      <c r="L47" s="28"/>
      <c r="M47" s="28"/>
      <c r="N47" s="104"/>
      <c r="O47" s="517"/>
      <c r="P47" s="519"/>
      <c r="Q47" s="289"/>
      <c r="R47" s="28"/>
      <c r="S47" s="19"/>
      <c r="T47" s="19"/>
      <c r="U47" s="17"/>
      <c r="V47" s="19"/>
      <c r="W47" s="19"/>
      <c r="X47" s="17"/>
    </row>
    <row r="48" spans="1:24" ht="12.75">
      <c r="A48" s="66"/>
      <c r="B48" s="41"/>
      <c r="C48" s="42"/>
      <c r="D48" s="41"/>
      <c r="E48" s="41"/>
      <c r="F48" s="28"/>
      <c r="G48" s="285"/>
      <c r="H48" s="296" t="s">
        <v>58</v>
      </c>
      <c r="I48" s="28"/>
      <c r="J48" s="28"/>
      <c r="K48" s="102"/>
      <c r="L48" s="28"/>
      <c r="M48" s="28"/>
      <c r="N48" s="104" t="s">
        <v>81</v>
      </c>
      <c r="O48" s="517"/>
      <c r="P48" s="519"/>
      <c r="Q48" s="289" t="s">
        <v>81</v>
      </c>
      <c r="R48" s="28"/>
      <c r="S48" s="19"/>
      <c r="T48" s="19"/>
      <c r="U48" s="17"/>
      <c r="V48" s="19"/>
      <c r="W48" s="19"/>
      <c r="X48" s="17"/>
    </row>
    <row r="49" spans="1:24" ht="12.75">
      <c r="A49" s="557" t="s">
        <v>74</v>
      </c>
      <c r="B49" s="558"/>
      <c r="C49" s="558"/>
      <c r="D49" s="558"/>
      <c r="E49" s="559"/>
      <c r="F49" s="28"/>
      <c r="G49" s="285"/>
      <c r="H49" s="296" t="s">
        <v>59</v>
      </c>
      <c r="I49" s="28"/>
      <c r="J49" s="28"/>
      <c r="K49" s="102" t="s">
        <v>167</v>
      </c>
      <c r="L49" s="28"/>
      <c r="M49" s="28"/>
      <c r="N49" s="104"/>
      <c r="O49" s="517"/>
      <c r="P49" s="519"/>
      <c r="Q49" s="290" t="s">
        <v>105</v>
      </c>
      <c r="R49" s="28"/>
      <c r="S49" s="19"/>
      <c r="T49" s="19"/>
      <c r="U49" s="17"/>
      <c r="V49" s="19" t="s">
        <v>256</v>
      </c>
      <c r="W49" s="19"/>
      <c r="X49" s="17"/>
    </row>
    <row r="50" spans="1:24" ht="12.75">
      <c r="A50" s="205" t="s">
        <v>288</v>
      </c>
      <c r="B50" s="206"/>
      <c r="C50" s="206"/>
      <c r="D50" s="206"/>
      <c r="E50" s="207"/>
      <c r="F50" s="28"/>
      <c r="G50" s="286"/>
      <c r="H50" s="298" t="s">
        <v>154</v>
      </c>
      <c r="I50" s="42"/>
      <c r="J50" s="41"/>
      <c r="K50" s="102"/>
      <c r="L50" s="70"/>
      <c r="M50" s="70"/>
      <c r="N50" s="104" t="s">
        <v>105</v>
      </c>
      <c r="O50" s="546"/>
      <c r="P50" s="518"/>
      <c r="Q50" s="290"/>
      <c r="R50" s="28"/>
      <c r="S50" s="19"/>
      <c r="T50" s="19"/>
      <c r="U50" s="17"/>
      <c r="V50" s="19"/>
      <c r="W50" s="19"/>
      <c r="X50" s="17"/>
    </row>
    <row r="51" spans="1:24" ht="12.75">
      <c r="A51" s="39"/>
      <c r="B51" s="40"/>
      <c r="C51" s="28"/>
      <c r="D51" s="40"/>
      <c r="E51" s="67"/>
      <c r="F51" s="28"/>
      <c r="G51" s="285"/>
      <c r="H51" s="296" t="s">
        <v>155</v>
      </c>
      <c r="I51" s="28"/>
      <c r="J51" s="28"/>
      <c r="K51" s="102"/>
      <c r="L51" s="28"/>
      <c r="M51" s="28"/>
      <c r="N51" s="104"/>
      <c r="O51" s="517"/>
      <c r="P51" s="519"/>
      <c r="Q51" s="290" t="s">
        <v>106</v>
      </c>
      <c r="R51" s="28"/>
      <c r="S51" s="19"/>
      <c r="T51" s="19"/>
      <c r="U51" s="17"/>
      <c r="V51" s="19"/>
      <c r="W51" s="19"/>
      <c r="X51" s="17"/>
    </row>
    <row r="52" spans="1:24" ht="12.75">
      <c r="A52" s="543"/>
      <c r="B52" s="544"/>
      <c r="C52" s="544"/>
      <c r="D52" s="544"/>
      <c r="E52" s="545"/>
      <c r="F52" s="28"/>
      <c r="G52" s="285"/>
      <c r="H52" s="283"/>
      <c r="I52" s="151"/>
      <c r="J52" s="151"/>
      <c r="K52" s="300"/>
      <c r="L52" s="151"/>
      <c r="M52" s="151"/>
      <c r="N52" s="301"/>
      <c r="O52" s="547"/>
      <c r="P52" s="548"/>
      <c r="Q52" s="302"/>
      <c r="R52" s="28"/>
      <c r="S52" s="19"/>
      <c r="T52" s="19"/>
      <c r="U52" s="17"/>
      <c r="V52" s="19"/>
      <c r="W52" s="19"/>
      <c r="X52" s="17"/>
    </row>
    <row r="53" spans="1:24" ht="12.75">
      <c r="A53" s="543"/>
      <c r="B53" s="544"/>
      <c r="C53" s="544"/>
      <c r="D53" s="544"/>
      <c r="E53" s="545"/>
      <c r="F53" s="28"/>
      <c r="G53" s="285"/>
      <c r="H53" s="296" t="s">
        <v>156</v>
      </c>
      <c r="I53" s="28"/>
      <c r="J53" s="28"/>
      <c r="K53" s="102" t="s">
        <v>168</v>
      </c>
      <c r="L53" s="28"/>
      <c r="M53" s="28"/>
      <c r="N53" s="104" t="s">
        <v>106</v>
      </c>
      <c r="O53" s="517"/>
      <c r="P53" s="518"/>
      <c r="Q53" s="290"/>
      <c r="R53" s="28"/>
      <c r="S53" s="19"/>
      <c r="T53" s="19"/>
      <c r="U53" s="17"/>
      <c r="V53" s="19"/>
      <c r="W53" s="19"/>
      <c r="X53" s="17"/>
    </row>
    <row r="54" spans="1:24" ht="12.75">
      <c r="A54" s="39"/>
      <c r="B54" s="40"/>
      <c r="C54" s="28"/>
      <c r="D54" s="40"/>
      <c r="E54" s="67"/>
      <c r="F54" s="28"/>
      <c r="G54" s="285"/>
      <c r="H54" s="296" t="s">
        <v>157</v>
      </c>
      <c r="I54" s="28"/>
      <c r="J54" s="28"/>
      <c r="K54" s="102"/>
      <c r="L54" s="28"/>
      <c r="M54" s="28"/>
      <c r="N54" s="104"/>
      <c r="O54" s="517"/>
      <c r="P54" s="518"/>
      <c r="Q54" s="290" t="s">
        <v>107</v>
      </c>
      <c r="R54" s="28"/>
      <c r="S54" s="19"/>
      <c r="T54" s="19"/>
      <c r="U54" s="17"/>
      <c r="V54" s="19"/>
      <c r="W54" s="19"/>
      <c r="X54" s="17"/>
    </row>
    <row r="55" spans="1:24" ht="12.75">
      <c r="A55" s="39"/>
      <c r="B55" s="40"/>
      <c r="C55" s="28"/>
      <c r="D55" s="40"/>
      <c r="E55" s="67"/>
      <c r="F55" s="28"/>
      <c r="G55" s="285"/>
      <c r="H55" s="296" t="s">
        <v>158</v>
      </c>
      <c r="I55" s="28"/>
      <c r="J55" s="28"/>
      <c r="K55" s="102"/>
      <c r="L55" s="28"/>
      <c r="M55" s="28"/>
      <c r="N55" s="104" t="s">
        <v>107</v>
      </c>
      <c r="O55" s="517"/>
      <c r="P55" s="518"/>
      <c r="Q55" s="290"/>
      <c r="R55" s="28"/>
      <c r="S55" s="19"/>
      <c r="T55" s="19"/>
      <c r="U55" s="17"/>
      <c r="V55" s="19"/>
      <c r="W55" s="19"/>
      <c r="X55" s="17"/>
    </row>
    <row r="56" spans="1:24" ht="12.75">
      <c r="A56" s="39"/>
      <c r="B56" s="40"/>
      <c r="C56" s="28"/>
      <c r="D56" s="40"/>
      <c r="E56" s="67"/>
      <c r="F56" s="28"/>
      <c r="G56" s="285"/>
      <c r="H56" s="296" t="s">
        <v>159</v>
      </c>
      <c r="I56" s="101"/>
      <c r="J56" s="101"/>
      <c r="K56" s="102"/>
      <c r="L56" s="101"/>
      <c r="M56" s="101"/>
      <c r="N56" s="104"/>
      <c r="O56" s="517"/>
      <c r="P56" s="519"/>
      <c r="Q56" s="290" t="s">
        <v>173</v>
      </c>
      <c r="R56" s="28"/>
      <c r="S56" s="19"/>
      <c r="T56" s="19"/>
      <c r="U56" s="17"/>
      <c r="V56" s="19"/>
      <c r="W56" s="19"/>
      <c r="X56" s="17"/>
    </row>
    <row r="57" spans="1:24" ht="12.75">
      <c r="A57" s="39"/>
      <c r="B57" s="68"/>
      <c r="C57" s="28"/>
      <c r="D57" s="40"/>
      <c r="E57" s="67"/>
      <c r="F57" s="28"/>
      <c r="G57" s="285"/>
      <c r="H57" s="296" t="s">
        <v>160</v>
      </c>
      <c r="I57" s="28"/>
      <c r="J57" s="28"/>
      <c r="K57" s="102" t="s">
        <v>169</v>
      </c>
      <c r="L57" s="28"/>
      <c r="M57" s="28"/>
      <c r="N57" s="104"/>
      <c r="O57" s="517"/>
      <c r="P57" s="519"/>
      <c r="Q57" s="290" t="s">
        <v>173</v>
      </c>
      <c r="R57" s="28"/>
      <c r="S57" s="19"/>
      <c r="T57" s="19"/>
      <c r="U57" s="17"/>
      <c r="V57" s="19"/>
      <c r="W57" s="19"/>
      <c r="X57" s="17"/>
    </row>
    <row r="58" spans="1:24" ht="12.75">
      <c r="A58" s="39"/>
      <c r="B58" s="40"/>
      <c r="C58" s="28"/>
      <c r="D58" s="40"/>
      <c r="E58" s="67"/>
      <c r="F58" s="28"/>
      <c r="G58" s="285"/>
      <c r="H58" s="296" t="s">
        <v>161</v>
      </c>
      <c r="I58" s="28"/>
      <c r="J58" s="28"/>
      <c r="K58" s="339" t="s">
        <v>169</v>
      </c>
      <c r="L58" s="28"/>
      <c r="M58" s="28"/>
      <c r="N58" s="104" t="s">
        <v>171</v>
      </c>
      <c r="O58" s="517"/>
      <c r="P58" s="519"/>
      <c r="Q58" s="290" t="s">
        <v>174</v>
      </c>
      <c r="R58" s="28"/>
      <c r="S58" s="19"/>
      <c r="T58" s="19"/>
      <c r="U58" s="17"/>
      <c r="V58" s="19"/>
      <c r="W58" s="19"/>
      <c r="X58" s="17"/>
    </row>
    <row r="59" spans="1:24" ht="12.75">
      <c r="A59" s="39"/>
      <c r="B59" s="40"/>
      <c r="C59" s="28"/>
      <c r="D59" s="40"/>
      <c r="E59" s="67"/>
      <c r="F59" s="28"/>
      <c r="G59" s="285"/>
      <c r="H59" s="296" t="s">
        <v>162</v>
      </c>
      <c r="I59" s="28"/>
      <c r="J59" s="28"/>
      <c r="K59" s="299" t="s">
        <v>170</v>
      </c>
      <c r="L59" s="28"/>
      <c r="M59" s="28"/>
      <c r="N59" s="104" t="s">
        <v>172</v>
      </c>
      <c r="O59" s="517"/>
      <c r="P59" s="519"/>
      <c r="Q59" s="290" t="s">
        <v>174</v>
      </c>
      <c r="R59" s="28"/>
      <c r="S59" s="19"/>
      <c r="T59" s="19"/>
      <c r="U59" s="17"/>
      <c r="V59" s="19"/>
      <c r="W59" s="19"/>
      <c r="X59" s="17"/>
    </row>
    <row r="60" spans="1:24" ht="12.75">
      <c r="A60" s="39"/>
      <c r="B60" s="68"/>
      <c r="C60" s="28"/>
      <c r="D60" s="40"/>
      <c r="E60" s="67"/>
      <c r="F60" s="28"/>
      <c r="G60" s="285"/>
      <c r="H60" s="296" t="s">
        <v>163</v>
      </c>
      <c r="I60" s="28"/>
      <c r="J60" s="28"/>
      <c r="K60" s="102"/>
      <c r="L60" s="28"/>
      <c r="M60" s="28"/>
      <c r="N60" s="104"/>
      <c r="O60" s="517"/>
      <c r="P60" s="519"/>
      <c r="Q60" s="290" t="s">
        <v>170</v>
      </c>
      <c r="R60" s="28"/>
      <c r="S60" s="19"/>
      <c r="T60" s="19"/>
      <c r="U60" s="17"/>
      <c r="V60" s="19"/>
      <c r="W60" s="19"/>
      <c r="X60" s="17"/>
    </row>
    <row r="61" spans="1:24" ht="12.75">
      <c r="A61" s="115"/>
      <c r="B61" s="110"/>
      <c r="C61" s="111"/>
      <c r="D61" s="110"/>
      <c r="E61" s="112"/>
      <c r="F61" s="111"/>
      <c r="G61" s="287"/>
      <c r="H61" s="297" t="s">
        <v>164</v>
      </c>
      <c r="I61" s="111"/>
      <c r="J61" s="111"/>
      <c r="K61" s="113"/>
      <c r="L61" s="111"/>
      <c r="M61" s="111"/>
      <c r="N61" s="114" t="s">
        <v>170</v>
      </c>
      <c r="O61" s="520"/>
      <c r="P61" s="521"/>
      <c r="Q61" s="291"/>
      <c r="R61" s="111"/>
      <c r="S61" s="19"/>
      <c r="T61" s="19"/>
      <c r="U61" s="17"/>
      <c r="V61" s="19"/>
      <c r="W61" s="19"/>
      <c r="X61" s="17"/>
    </row>
    <row r="62" spans="1:27" ht="12.75">
      <c r="A62" s="69"/>
      <c r="B62" s="69"/>
      <c r="C62" s="70"/>
      <c r="D62" s="69"/>
      <c r="E62" s="69"/>
      <c r="F62" s="70"/>
      <c r="G62" s="70"/>
      <c r="H62" s="70"/>
      <c r="I62" s="70"/>
      <c r="J62" s="19"/>
      <c r="K62" s="16"/>
      <c r="L62" s="71"/>
      <c r="M62" s="16"/>
      <c r="N62" s="16"/>
      <c r="O62" s="3"/>
      <c r="P62"/>
      <c r="Q62" s="105"/>
      <c r="R62" s="3"/>
      <c r="S62" s="19"/>
      <c r="T62" s="19"/>
      <c r="U62" s="17"/>
      <c r="V62" s="19"/>
      <c r="W62" s="19"/>
      <c r="X62" s="17"/>
      <c r="Y62"/>
      <c r="Z62"/>
      <c r="AA62"/>
    </row>
    <row r="63" ht="12.75">
      <c r="Q63" s="106"/>
    </row>
    <row r="64" ht="12.75">
      <c r="Q64" s="106"/>
    </row>
    <row r="65" ht="12.75">
      <c r="Q65" s="106"/>
    </row>
    <row r="66" ht="12.75">
      <c r="Q66" s="106"/>
    </row>
    <row r="67" ht="12.75">
      <c r="Q67" s="106"/>
    </row>
    <row r="68" ht="12.75">
      <c r="Q68" s="106"/>
    </row>
    <row r="69" ht="12.75">
      <c r="Q69" s="106"/>
    </row>
    <row r="70" ht="12.75">
      <c r="Q70" s="106"/>
    </row>
    <row r="71" ht="12.75">
      <c r="Q71" s="106"/>
    </row>
    <row r="72" ht="12.75">
      <c r="Q72" s="106"/>
    </row>
    <row r="73" ht="12.75">
      <c r="Q73" s="106"/>
    </row>
    <row r="74" ht="12.75">
      <c r="Q74" s="106"/>
    </row>
    <row r="75" ht="12.75">
      <c r="Q75" s="106"/>
    </row>
    <row r="76" ht="12.75">
      <c r="Q76" s="106"/>
    </row>
    <row r="77" ht="12.75">
      <c r="Q77" s="106"/>
    </row>
    <row r="78" ht="12.75">
      <c r="Q78" s="106"/>
    </row>
    <row r="79" ht="12.75">
      <c r="Q79" s="106"/>
    </row>
    <row r="80" ht="12.75">
      <c r="Q80" s="106"/>
    </row>
    <row r="81" ht="12.75">
      <c r="Q81" s="106"/>
    </row>
    <row r="82" ht="12.75">
      <c r="Q82" s="106"/>
    </row>
    <row r="83" ht="12.75">
      <c r="Q83" s="106"/>
    </row>
  </sheetData>
  <sheetProtection/>
  <mergeCells count="39">
    <mergeCell ref="V40:X40"/>
    <mergeCell ref="O41:P41"/>
    <mergeCell ref="Y2:AA2"/>
    <mergeCell ref="AB2:AD2"/>
    <mergeCell ref="A49:E49"/>
    <mergeCell ref="O49:P49"/>
    <mergeCell ref="O47:P47"/>
    <mergeCell ref="S40:U40"/>
    <mergeCell ref="A40:E40"/>
    <mergeCell ref="O43:P43"/>
    <mergeCell ref="O42:P42"/>
    <mergeCell ref="G40:Q40"/>
    <mergeCell ref="A53:E53"/>
    <mergeCell ref="O50:P50"/>
    <mergeCell ref="O52:P52"/>
    <mergeCell ref="O53:P53"/>
    <mergeCell ref="A52:E52"/>
    <mergeCell ref="A1:X1"/>
    <mergeCell ref="A2:C2"/>
    <mergeCell ref="D2:F2"/>
    <mergeCell ref="G2:I2"/>
    <mergeCell ref="J2:L2"/>
    <mergeCell ref="M2:O2"/>
    <mergeCell ref="S2:U2"/>
    <mergeCell ref="V2:X2"/>
    <mergeCell ref="P2:R2"/>
    <mergeCell ref="O56:P56"/>
    <mergeCell ref="O61:P61"/>
    <mergeCell ref="O57:P57"/>
    <mergeCell ref="O58:P58"/>
    <mergeCell ref="O59:P59"/>
    <mergeCell ref="O60:P60"/>
    <mergeCell ref="O54:P54"/>
    <mergeCell ref="O51:P51"/>
    <mergeCell ref="O55:P55"/>
    <mergeCell ref="O44:P44"/>
    <mergeCell ref="O45:P45"/>
    <mergeCell ref="O46:P46"/>
    <mergeCell ref="O48:P48"/>
  </mergeCells>
  <conditionalFormatting sqref="B38 E38 H38 K38 N38 Q38 T38 W38 Z38 AC38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hyperlinks>
    <hyperlink ref="B46" r:id="rId1" display="http://legalite.splinder.i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7109375" style="3" customWidth="1"/>
    <col min="9" max="9" width="16.57421875" style="0" customWidth="1"/>
  </cols>
  <sheetData>
    <row r="1" spans="1:8" ht="18.75" thickBot="1">
      <c r="A1" s="584" t="s">
        <v>41</v>
      </c>
      <c r="B1" s="585"/>
      <c r="C1" s="586"/>
      <c r="D1" s="28"/>
      <c r="E1" s="17"/>
      <c r="F1" s="20" t="s">
        <v>29</v>
      </c>
      <c r="G1" s="175">
        <f>SUM(C4:C30)+H36+G26+G27+G28-G30-G31</f>
        <v>117.37999999999998</v>
      </c>
      <c r="H1" s="167">
        <f>SUM(C4:C30)+H36</f>
        <v>117.17999999999998</v>
      </c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</row>
    <row r="3" spans="1:15" s="2" customFormat="1" ht="15">
      <c r="A3" s="131" t="s">
        <v>26</v>
      </c>
      <c r="B3" s="131" t="s">
        <v>27</v>
      </c>
      <c r="C3" s="13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5" t="s">
        <v>25</v>
      </c>
      <c r="B4" s="485" t="s">
        <v>217</v>
      </c>
      <c r="C4" s="488">
        <v>8</v>
      </c>
      <c r="D4" s="487" t="s">
        <v>552</v>
      </c>
      <c r="E4" s="19"/>
      <c r="F4" s="12" t="s">
        <v>30</v>
      </c>
      <c r="G4" s="21">
        <f>SUM(C4:C30)+G10+G11+G12+G13+G14</f>
        <v>109.29999999999997</v>
      </c>
      <c r="H4" s="27"/>
      <c r="J4" s="19"/>
      <c r="K4" s="17"/>
      <c r="L4" s="19"/>
      <c r="M4" s="17"/>
      <c r="N4" s="19"/>
      <c r="O4" s="19"/>
    </row>
    <row r="5" spans="1:15" ht="15">
      <c r="A5" s="485" t="s">
        <v>25</v>
      </c>
      <c r="B5" s="485" t="s">
        <v>284</v>
      </c>
      <c r="C5" s="486">
        <v>0.2</v>
      </c>
      <c r="D5" s="487" t="s">
        <v>562</v>
      </c>
      <c r="E5" s="19"/>
      <c r="F5" s="23"/>
      <c r="G5" s="23"/>
      <c r="H5" s="17"/>
      <c r="I5" s="514">
        <f>C31+G26+H36</f>
        <v>117.37999999999998</v>
      </c>
      <c r="J5" s="19"/>
      <c r="K5" s="17"/>
      <c r="L5" s="19"/>
      <c r="M5" s="17"/>
      <c r="N5" s="19"/>
      <c r="O5" s="19"/>
    </row>
    <row r="6" spans="1:15" ht="15">
      <c r="A6" s="485" t="s">
        <v>25</v>
      </c>
      <c r="B6" s="485" t="s">
        <v>250</v>
      </c>
      <c r="C6" s="486">
        <v>0.1</v>
      </c>
      <c r="D6" s="487" t="s">
        <v>552</v>
      </c>
      <c r="E6" s="19"/>
      <c r="F6" s="22" t="s">
        <v>31</v>
      </c>
      <c r="G6" s="22">
        <f>C33-G17-G18-G19-G20-G21-G22</f>
        <v>0.19999999999999996</v>
      </c>
      <c r="H6" s="17"/>
      <c r="J6" s="19"/>
      <c r="K6" s="17"/>
      <c r="L6" s="19"/>
      <c r="M6" s="17"/>
      <c r="N6" s="19"/>
      <c r="O6" s="19"/>
    </row>
    <row r="7" spans="1:15" ht="15">
      <c r="A7" s="485" t="s">
        <v>280</v>
      </c>
      <c r="B7" s="485" t="s">
        <v>211</v>
      </c>
      <c r="C7" s="488">
        <v>8</v>
      </c>
      <c r="D7" s="487" t="s">
        <v>562</v>
      </c>
      <c r="E7" s="19"/>
      <c r="F7" s="79" t="s">
        <v>67</v>
      </c>
      <c r="G7" s="166">
        <f>C31*10/100</f>
        <v>10.919999999999998</v>
      </c>
      <c r="H7" s="17"/>
      <c r="J7" s="19"/>
      <c r="K7" s="17"/>
      <c r="L7" s="19"/>
      <c r="M7" s="17"/>
      <c r="N7" s="19"/>
      <c r="O7" s="19"/>
    </row>
    <row r="8" spans="1:15" ht="15.75" thickBot="1">
      <c r="A8" s="485" t="s">
        <v>280</v>
      </c>
      <c r="B8" s="485" t="s">
        <v>377</v>
      </c>
      <c r="C8" s="488">
        <v>3</v>
      </c>
      <c r="D8" s="487" t="s">
        <v>564</v>
      </c>
      <c r="E8" s="19"/>
      <c r="H8" s="71"/>
      <c r="J8" s="19"/>
      <c r="K8" s="17"/>
      <c r="L8" s="19"/>
      <c r="M8" s="17"/>
      <c r="N8" s="19"/>
      <c r="O8" s="19"/>
    </row>
    <row r="9" spans="1:15" ht="15.75" thickBot="1">
      <c r="A9" s="485" t="s">
        <v>280</v>
      </c>
      <c r="B9" s="485" t="s">
        <v>415</v>
      </c>
      <c r="C9" s="488">
        <v>2.5</v>
      </c>
      <c r="D9" s="487" t="s">
        <v>562</v>
      </c>
      <c r="E9" s="19"/>
      <c r="F9" s="83" t="s">
        <v>32</v>
      </c>
      <c r="G9" s="82" t="s">
        <v>33</v>
      </c>
      <c r="H9" s="27"/>
      <c r="J9" s="19"/>
      <c r="K9" s="17"/>
      <c r="L9" s="19"/>
      <c r="M9" s="17"/>
      <c r="N9" s="19"/>
      <c r="O9" s="19"/>
    </row>
    <row r="10" spans="1:15" ht="15">
      <c r="A10" s="485" t="s">
        <v>280</v>
      </c>
      <c r="B10" s="485" t="s">
        <v>579</v>
      </c>
      <c r="C10" s="486">
        <v>2</v>
      </c>
      <c r="D10" s="487" t="s">
        <v>557</v>
      </c>
      <c r="E10" s="19"/>
      <c r="F10" s="80" t="s">
        <v>482</v>
      </c>
      <c r="G10" s="84">
        <v>0.1</v>
      </c>
      <c r="H10" s="17"/>
      <c r="J10" s="19"/>
      <c r="K10" s="17"/>
      <c r="L10" s="19"/>
      <c r="M10" s="17"/>
      <c r="N10" s="19"/>
      <c r="O10" s="19"/>
    </row>
    <row r="11" spans="1:15" ht="15">
      <c r="A11" s="485" t="s">
        <v>280</v>
      </c>
      <c r="B11" s="485" t="s">
        <v>480</v>
      </c>
      <c r="C11" s="486">
        <v>0.3</v>
      </c>
      <c r="D11" s="487" t="s">
        <v>580</v>
      </c>
      <c r="E11" s="19"/>
      <c r="F11" s="78"/>
      <c r="G11" s="5"/>
      <c r="H11" s="17"/>
      <c r="J11" s="19"/>
      <c r="K11" s="17"/>
      <c r="L11" s="19"/>
      <c r="M11" s="17"/>
      <c r="N11" s="19"/>
      <c r="O11" s="19"/>
    </row>
    <row r="12" spans="1:15" ht="15">
      <c r="A12" s="485" t="s">
        <v>280</v>
      </c>
      <c r="B12" s="485" t="s">
        <v>481</v>
      </c>
      <c r="C12" s="486">
        <v>0.1</v>
      </c>
      <c r="D12" s="487" t="s">
        <v>556</v>
      </c>
      <c r="E12" s="19"/>
      <c r="F12" s="78"/>
      <c r="G12" s="5"/>
      <c r="H12" s="17"/>
      <c r="J12" s="19"/>
      <c r="K12" s="17"/>
      <c r="L12" s="19"/>
      <c r="M12" s="17"/>
      <c r="N12" s="19"/>
      <c r="O12" s="19"/>
    </row>
    <row r="13" spans="1:15" ht="15">
      <c r="A13" s="485" t="s">
        <v>280</v>
      </c>
      <c r="B13" s="485" t="s">
        <v>583</v>
      </c>
      <c r="C13" s="488">
        <v>0.1</v>
      </c>
      <c r="D13" s="487" t="s">
        <v>550</v>
      </c>
      <c r="E13" s="19"/>
      <c r="F13" s="78"/>
      <c r="G13" s="5"/>
      <c r="H13" s="17"/>
      <c r="J13" s="19"/>
      <c r="K13" s="17"/>
      <c r="L13" s="19"/>
      <c r="M13" s="17"/>
      <c r="N13" s="19"/>
      <c r="O13" s="19"/>
    </row>
    <row r="14" spans="1:15" ht="15">
      <c r="A14" s="485" t="s">
        <v>280</v>
      </c>
      <c r="B14" s="485" t="s">
        <v>630</v>
      </c>
      <c r="C14" s="486">
        <v>1</v>
      </c>
      <c r="D14" s="487" t="s">
        <v>553</v>
      </c>
      <c r="E14" s="19"/>
      <c r="F14" s="78"/>
      <c r="G14" s="5"/>
      <c r="H14" s="17"/>
      <c r="J14" s="19"/>
      <c r="K14" s="17"/>
      <c r="L14" s="19"/>
      <c r="M14" s="17"/>
      <c r="N14" s="19"/>
      <c r="O14" s="19"/>
    </row>
    <row r="15" spans="1:15" ht="15.75" thickBot="1">
      <c r="A15" s="485" t="s">
        <v>278</v>
      </c>
      <c r="B15" s="485" t="s">
        <v>208</v>
      </c>
      <c r="C15" s="486">
        <v>4.6</v>
      </c>
      <c r="D15" s="487" t="s">
        <v>555</v>
      </c>
      <c r="E15" s="19"/>
      <c r="G15" s="3"/>
      <c r="H15" s="71"/>
      <c r="J15" s="19"/>
      <c r="K15" s="17"/>
      <c r="L15" s="19"/>
      <c r="M15" s="17"/>
      <c r="N15" s="19"/>
      <c r="O15" s="19"/>
    </row>
    <row r="16" spans="1:15" ht="15.75" thickBot="1">
      <c r="A16" s="485" t="s">
        <v>278</v>
      </c>
      <c r="B16" s="485" t="s">
        <v>325</v>
      </c>
      <c r="C16" s="486">
        <v>4.6</v>
      </c>
      <c r="D16" s="487" t="s">
        <v>558</v>
      </c>
      <c r="E16" s="19"/>
      <c r="F16" s="81" t="s">
        <v>37</v>
      </c>
      <c r="G16" s="82" t="s">
        <v>33</v>
      </c>
      <c r="H16" s="27"/>
      <c r="J16" s="19"/>
      <c r="K16" s="17"/>
      <c r="L16" s="209"/>
      <c r="M16" s="17"/>
      <c r="N16" s="19"/>
      <c r="O16" s="19"/>
    </row>
    <row r="17" spans="1:15" ht="15">
      <c r="A17" s="485" t="s">
        <v>278</v>
      </c>
      <c r="B17" s="485" t="s">
        <v>235</v>
      </c>
      <c r="C17" s="486">
        <v>4</v>
      </c>
      <c r="D17" s="487" t="s">
        <v>556</v>
      </c>
      <c r="E17" s="19"/>
      <c r="F17" s="427" t="s">
        <v>630</v>
      </c>
      <c r="G17" s="5">
        <v>1</v>
      </c>
      <c r="H17" s="17"/>
      <c r="J17" s="19"/>
      <c r="K17" s="17"/>
      <c r="L17" s="209"/>
      <c r="M17" s="17"/>
      <c r="N17" s="19"/>
      <c r="O17" s="19"/>
    </row>
    <row r="18" spans="1:15" ht="15">
      <c r="A18" s="485" t="s">
        <v>278</v>
      </c>
      <c r="B18" s="485" t="s">
        <v>351</v>
      </c>
      <c r="C18" s="486">
        <v>3</v>
      </c>
      <c r="D18" s="487" t="s">
        <v>564</v>
      </c>
      <c r="E18" s="19"/>
      <c r="F18" s="78"/>
      <c r="G18" s="5"/>
      <c r="H18" s="17"/>
      <c r="J18" s="19"/>
      <c r="K18" s="17"/>
      <c r="L18" s="209"/>
      <c r="M18" s="17"/>
      <c r="N18" s="19"/>
      <c r="O18" s="19"/>
    </row>
    <row r="19" spans="1:15" ht="15">
      <c r="A19" s="485" t="s">
        <v>278</v>
      </c>
      <c r="B19" s="485" t="s">
        <v>362</v>
      </c>
      <c r="C19" s="488">
        <v>2.2</v>
      </c>
      <c r="D19" s="487" t="s">
        <v>580</v>
      </c>
      <c r="E19" s="19"/>
      <c r="F19" s="78"/>
      <c r="G19" s="5"/>
      <c r="H19" s="17"/>
      <c r="J19" s="19"/>
      <c r="K19" s="17"/>
      <c r="L19" s="209"/>
      <c r="M19" s="17"/>
      <c r="N19" s="19"/>
      <c r="O19" s="19"/>
    </row>
    <row r="20" spans="1:15" ht="15">
      <c r="A20" s="485" t="s">
        <v>278</v>
      </c>
      <c r="B20" s="485" t="s">
        <v>337</v>
      </c>
      <c r="C20" s="486">
        <v>2</v>
      </c>
      <c r="D20" s="487" t="s">
        <v>564</v>
      </c>
      <c r="E20" s="19"/>
      <c r="F20" s="78"/>
      <c r="G20" s="5"/>
      <c r="H20" s="17"/>
      <c r="J20" s="19"/>
      <c r="K20" s="17"/>
      <c r="L20" s="19"/>
      <c r="M20" s="17"/>
      <c r="N20" s="19"/>
      <c r="O20" s="19"/>
    </row>
    <row r="21" spans="1:15" ht="15">
      <c r="A21" s="485" t="s">
        <v>278</v>
      </c>
      <c r="B21" s="485" t="s">
        <v>238</v>
      </c>
      <c r="C21" s="486">
        <v>1.7</v>
      </c>
      <c r="D21" s="487" t="s">
        <v>576</v>
      </c>
      <c r="E21" s="19"/>
      <c r="F21" s="78"/>
      <c r="G21" s="5"/>
      <c r="H21" s="17"/>
      <c r="J21" s="19"/>
      <c r="K21" s="17"/>
      <c r="L21" s="19"/>
      <c r="M21" s="17"/>
      <c r="N21" s="19"/>
      <c r="O21" s="19"/>
    </row>
    <row r="22" spans="1:15" ht="15">
      <c r="A22" s="485" t="s">
        <v>278</v>
      </c>
      <c r="B22" s="485" t="s">
        <v>484</v>
      </c>
      <c r="C22" s="486">
        <v>0.4</v>
      </c>
      <c r="D22" s="487" t="s">
        <v>550</v>
      </c>
      <c r="E22" s="19"/>
      <c r="F22" s="78"/>
      <c r="G22" s="5"/>
      <c r="H22" s="17"/>
      <c r="J22" s="19"/>
      <c r="K22" s="19"/>
      <c r="L22" s="19"/>
      <c r="M22" s="19"/>
      <c r="N22" s="19"/>
      <c r="O22" s="19"/>
    </row>
    <row r="23" spans="1:8" ht="15">
      <c r="A23" s="485" t="s">
        <v>278</v>
      </c>
      <c r="B23" s="485" t="s">
        <v>293</v>
      </c>
      <c r="C23" s="488">
        <v>0.3</v>
      </c>
      <c r="D23" s="487" t="s">
        <v>557</v>
      </c>
      <c r="E23" s="19"/>
      <c r="F23" s="40"/>
      <c r="G23" s="28"/>
      <c r="H23" s="17"/>
    </row>
    <row r="24" spans="1:8" ht="15.75" thickBot="1">
      <c r="A24" s="485" t="s">
        <v>279</v>
      </c>
      <c r="B24" s="485" t="s">
        <v>189</v>
      </c>
      <c r="C24" s="488">
        <v>41</v>
      </c>
      <c r="D24" s="487" t="s">
        <v>559</v>
      </c>
      <c r="E24" s="19"/>
      <c r="F24" s="40"/>
      <c r="G24" s="28"/>
      <c r="H24" s="17"/>
    </row>
    <row r="25" spans="1:8" ht="15.75" thickBot="1">
      <c r="A25" s="485" t="s">
        <v>279</v>
      </c>
      <c r="B25" s="485" t="s">
        <v>430</v>
      </c>
      <c r="C25" s="486">
        <v>7.1</v>
      </c>
      <c r="D25" s="487" t="s">
        <v>551</v>
      </c>
      <c r="E25" s="19"/>
      <c r="F25" s="86" t="s">
        <v>376</v>
      </c>
      <c r="G25" s="87" t="s">
        <v>33</v>
      </c>
      <c r="H25" s="85" t="s">
        <v>66</v>
      </c>
    </row>
    <row r="26" spans="1:8" ht="15">
      <c r="A26" s="485" t="s">
        <v>279</v>
      </c>
      <c r="B26" s="485" t="s">
        <v>357</v>
      </c>
      <c r="C26" s="486">
        <v>6.3</v>
      </c>
      <c r="D26" s="487" t="s">
        <v>554</v>
      </c>
      <c r="E26" s="19"/>
      <c r="F26" s="84" t="s">
        <v>350</v>
      </c>
      <c r="G26" s="297">
        <v>0.2</v>
      </c>
      <c r="H26" s="84" t="s">
        <v>36</v>
      </c>
    </row>
    <row r="27" spans="1:8" ht="15">
      <c r="A27" s="485" t="s">
        <v>279</v>
      </c>
      <c r="B27" s="485" t="s">
        <v>318</v>
      </c>
      <c r="C27" s="486">
        <v>3.3</v>
      </c>
      <c r="D27" s="487" t="s">
        <v>564</v>
      </c>
      <c r="E27" s="19"/>
      <c r="F27" s="5"/>
      <c r="G27" s="283"/>
      <c r="H27" s="84"/>
    </row>
    <row r="28" spans="1:9" ht="15.75" thickBot="1">
      <c r="A28" s="485" t="s">
        <v>279</v>
      </c>
      <c r="B28" s="485" t="s">
        <v>440</v>
      </c>
      <c r="C28" s="488">
        <v>2.6</v>
      </c>
      <c r="D28" s="487" t="s">
        <v>556</v>
      </c>
      <c r="E28" s="19"/>
      <c r="F28" s="78"/>
      <c r="G28" s="89"/>
      <c r="H28" s="5"/>
      <c r="I28" s="4"/>
    </row>
    <row r="29" spans="1:8" ht="15.75" thickBot="1">
      <c r="A29" s="485" t="s">
        <v>279</v>
      </c>
      <c r="B29" s="485" t="s">
        <v>193</v>
      </c>
      <c r="C29" s="486">
        <v>0.5</v>
      </c>
      <c r="D29" s="487" t="s">
        <v>552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 t="s">
        <v>279</v>
      </c>
      <c r="B30" s="485" t="s">
        <v>345</v>
      </c>
      <c r="C30" s="488">
        <v>0.3</v>
      </c>
      <c r="D30" s="487" t="s">
        <v>580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109.19999999999997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1.2</v>
      </c>
      <c r="D33" s="17"/>
    </row>
    <row r="35" spans="1:4" ht="12.75">
      <c r="A35" s="19"/>
      <c r="B35" s="19"/>
      <c r="C35" s="19"/>
      <c r="D35" s="17"/>
    </row>
    <row r="36" spans="6:9" ht="12.75" customHeight="1">
      <c r="F36" s="587" t="s">
        <v>38</v>
      </c>
      <c r="G36" s="587"/>
      <c r="H36" s="588">
        <f>G6+Incassi!B6-G7</f>
        <v>7.98</v>
      </c>
      <c r="I36" s="588"/>
    </row>
    <row r="37" spans="6:9" ht="12.75" customHeight="1">
      <c r="F37" s="587"/>
      <c r="G37" s="587"/>
      <c r="H37" s="588"/>
      <c r="I37" s="58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28125" style="3" customWidth="1"/>
    <col min="9" max="9" width="16.57421875" style="0" customWidth="1"/>
    <col min="17" max="17" width="10.8515625" style="0" bestFit="1" customWidth="1"/>
  </cols>
  <sheetData>
    <row r="1" spans="1:15" ht="18.75" thickBot="1">
      <c r="A1" s="584" t="s">
        <v>35</v>
      </c>
      <c r="B1" s="585"/>
      <c r="C1" s="586"/>
      <c r="D1" s="28"/>
      <c r="E1" s="17"/>
      <c r="F1" s="20" t="s">
        <v>29</v>
      </c>
      <c r="G1" s="175">
        <f>SUM(C4:C30)+H36+G26+G27+G28-G30-G31</f>
        <v>142.48999999999998</v>
      </c>
      <c r="H1" s="167">
        <f>SUM(C4:C30)+H36</f>
        <v>142.19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5" t="s">
        <v>25</v>
      </c>
      <c r="B4" s="485" t="s">
        <v>439</v>
      </c>
      <c r="C4" s="486">
        <v>3</v>
      </c>
      <c r="D4" s="487" t="s">
        <v>553</v>
      </c>
      <c r="E4" s="19"/>
      <c r="F4" s="12" t="s">
        <v>30</v>
      </c>
      <c r="G4" s="21">
        <f>SUM(C4:C30)+G10+G11+G12+G13</f>
        <v>134.1</v>
      </c>
      <c r="H4" s="27"/>
      <c r="J4" s="19"/>
      <c r="K4" s="17"/>
      <c r="L4" s="19"/>
      <c r="M4" s="19"/>
      <c r="N4" s="17"/>
      <c r="O4" s="19"/>
    </row>
    <row r="5" spans="1:15" ht="15">
      <c r="A5" s="485" t="s">
        <v>25</v>
      </c>
      <c r="B5" s="485" t="s">
        <v>356</v>
      </c>
      <c r="C5" s="488">
        <v>1.5</v>
      </c>
      <c r="D5" s="487" t="s">
        <v>553</v>
      </c>
      <c r="E5" s="19"/>
      <c r="F5" s="23"/>
      <c r="G5" s="23"/>
      <c r="H5" s="17"/>
      <c r="I5" s="515">
        <f>C31+H36+G26+G27</f>
        <v>142.48999999999998</v>
      </c>
      <c r="J5" s="19"/>
      <c r="K5" s="17"/>
      <c r="L5" s="19"/>
      <c r="M5" s="19"/>
      <c r="N5" s="17"/>
      <c r="O5" s="19"/>
    </row>
    <row r="6" spans="1:15" ht="15">
      <c r="A6" s="485" t="s">
        <v>25</v>
      </c>
      <c r="B6" s="485" t="s">
        <v>365</v>
      </c>
      <c r="C6" s="486">
        <v>1.3</v>
      </c>
      <c r="D6" s="487" t="s">
        <v>576</v>
      </c>
      <c r="E6" s="19"/>
      <c r="F6" s="22" t="s">
        <v>31</v>
      </c>
      <c r="G6" s="22">
        <f>C33-G17-G18-G19-G20-G21</f>
        <v>0.3</v>
      </c>
      <c r="H6" s="17"/>
      <c r="I6" s="16"/>
      <c r="J6" s="19"/>
      <c r="K6" s="17"/>
      <c r="L6" s="19"/>
      <c r="M6" s="19"/>
      <c r="N6" s="17"/>
      <c r="O6" s="19"/>
    </row>
    <row r="7" spans="1:15" ht="15">
      <c r="A7" s="485" t="s">
        <v>280</v>
      </c>
      <c r="B7" s="485" t="s">
        <v>286</v>
      </c>
      <c r="C7" s="486">
        <v>10</v>
      </c>
      <c r="D7" s="487" t="s">
        <v>555</v>
      </c>
      <c r="E7" s="19"/>
      <c r="F7" s="79" t="s">
        <v>67</v>
      </c>
      <c r="G7" s="166">
        <f>C31*10/100</f>
        <v>13.41</v>
      </c>
      <c r="H7" s="17"/>
      <c r="I7" s="16"/>
      <c r="J7" s="19"/>
      <c r="K7" s="17"/>
      <c r="L7" s="19"/>
      <c r="M7" s="19"/>
      <c r="N7" s="17"/>
      <c r="O7" s="19"/>
    </row>
    <row r="8" spans="1:15" ht="15.75" thickBot="1">
      <c r="A8" s="485" t="s">
        <v>280</v>
      </c>
      <c r="B8" s="485" t="s">
        <v>411</v>
      </c>
      <c r="C8" s="488">
        <v>8.8</v>
      </c>
      <c r="D8" s="487" t="s">
        <v>559</v>
      </c>
      <c r="E8" s="19"/>
      <c r="H8" s="71"/>
      <c r="I8" s="435"/>
      <c r="J8" s="19"/>
      <c r="K8" s="17"/>
      <c r="L8" s="19"/>
      <c r="M8" s="19"/>
      <c r="N8" s="17"/>
      <c r="O8" s="19"/>
    </row>
    <row r="9" spans="1:15" ht="15.75" thickBot="1">
      <c r="A9" s="485" t="s">
        <v>280</v>
      </c>
      <c r="B9" s="485" t="s">
        <v>417</v>
      </c>
      <c r="C9" s="486">
        <v>8</v>
      </c>
      <c r="D9" s="487" t="s">
        <v>558</v>
      </c>
      <c r="E9" s="19"/>
      <c r="F9" s="83" t="s">
        <v>32</v>
      </c>
      <c r="G9" s="82" t="s">
        <v>33</v>
      </c>
      <c r="H9" s="27"/>
      <c r="I9" s="435"/>
      <c r="J9" s="19"/>
      <c r="K9" s="17"/>
      <c r="L9" s="19"/>
      <c r="M9" s="19"/>
      <c r="N9" s="17"/>
      <c r="O9" s="19"/>
    </row>
    <row r="10" spans="1:15" ht="15">
      <c r="A10" s="485" t="s">
        <v>280</v>
      </c>
      <c r="B10" s="485" t="s">
        <v>540</v>
      </c>
      <c r="C10" s="488">
        <v>1</v>
      </c>
      <c r="D10" s="487" t="s">
        <v>577</v>
      </c>
      <c r="E10" s="19"/>
      <c r="F10" s="80"/>
      <c r="G10" s="84"/>
      <c r="H10" s="17"/>
      <c r="I10" s="16"/>
      <c r="J10" s="19"/>
      <c r="K10" s="17"/>
      <c r="L10" s="19"/>
      <c r="M10" s="19"/>
      <c r="N10" s="17"/>
      <c r="O10" s="19"/>
    </row>
    <row r="11" spans="1:15" ht="15">
      <c r="A11" s="485" t="s">
        <v>280</v>
      </c>
      <c r="B11" s="485" t="s">
        <v>239</v>
      </c>
      <c r="C11" s="486">
        <v>0.8</v>
      </c>
      <c r="D11" s="487" t="s">
        <v>576</v>
      </c>
      <c r="E11" s="19"/>
      <c r="F11" s="78"/>
      <c r="G11" s="5"/>
      <c r="H11" s="17"/>
      <c r="I11" s="16"/>
      <c r="J11" s="19"/>
      <c r="K11" s="17"/>
      <c r="L11" s="19"/>
      <c r="M11" s="19"/>
      <c r="N11" s="17"/>
      <c r="O11" s="19"/>
    </row>
    <row r="12" spans="1:15" ht="15">
      <c r="A12" s="485" t="s">
        <v>280</v>
      </c>
      <c r="B12" s="485" t="s">
        <v>349</v>
      </c>
      <c r="C12" s="486">
        <v>0.5</v>
      </c>
      <c r="D12" s="487" t="s">
        <v>577</v>
      </c>
      <c r="E12" s="19"/>
      <c r="F12" s="78"/>
      <c r="G12" s="5"/>
      <c r="H12" s="17"/>
      <c r="I12" s="16"/>
      <c r="J12" s="19"/>
      <c r="K12" s="17"/>
      <c r="L12" s="19"/>
      <c r="M12" s="19"/>
      <c r="N12" s="17"/>
      <c r="O12" s="19"/>
    </row>
    <row r="13" spans="1:15" ht="15">
      <c r="A13" s="485" t="s">
        <v>280</v>
      </c>
      <c r="B13" s="485" t="s">
        <v>441</v>
      </c>
      <c r="C13" s="488">
        <v>0.3</v>
      </c>
      <c r="D13" s="487" t="s">
        <v>564</v>
      </c>
      <c r="E13" s="19"/>
      <c r="F13" s="78"/>
      <c r="G13" s="5"/>
      <c r="H13" s="17"/>
      <c r="I13" s="16"/>
      <c r="J13" s="19"/>
      <c r="K13" s="17"/>
      <c r="L13" s="19"/>
      <c r="M13" s="19"/>
      <c r="N13" s="17"/>
      <c r="O13" s="19"/>
    </row>
    <row r="14" spans="1:15" ht="15">
      <c r="A14" s="485" t="s">
        <v>280</v>
      </c>
      <c r="B14" s="485" t="s">
        <v>342</v>
      </c>
      <c r="C14" s="486">
        <v>0.1</v>
      </c>
      <c r="D14" s="487" t="s">
        <v>555</v>
      </c>
      <c r="E14" s="19"/>
      <c r="F14" s="78"/>
      <c r="G14" s="5"/>
      <c r="H14" s="17"/>
      <c r="I14" s="16"/>
      <c r="J14" s="19"/>
      <c r="K14" s="17"/>
      <c r="L14" s="19"/>
      <c r="M14" s="19"/>
      <c r="N14" s="17"/>
      <c r="O14" s="19"/>
    </row>
    <row r="15" spans="1:15" ht="15.75" thickBot="1">
      <c r="A15" s="485" t="s">
        <v>280</v>
      </c>
      <c r="B15" s="485" t="s">
        <v>378</v>
      </c>
      <c r="C15" s="486">
        <v>0.1</v>
      </c>
      <c r="D15" s="487" t="s">
        <v>559</v>
      </c>
      <c r="E15" s="19"/>
      <c r="G15" s="3"/>
      <c r="H15" s="71"/>
      <c r="I15" s="16"/>
      <c r="J15" s="19"/>
      <c r="K15" s="17"/>
      <c r="L15" s="19"/>
      <c r="M15" s="19"/>
      <c r="N15" s="17"/>
      <c r="O15" s="19"/>
    </row>
    <row r="16" spans="1:15" ht="15.75" thickBot="1">
      <c r="A16" s="485" t="s">
        <v>278</v>
      </c>
      <c r="B16" s="485" t="s">
        <v>416</v>
      </c>
      <c r="C16" s="486">
        <v>10</v>
      </c>
      <c r="D16" s="487" t="s">
        <v>559</v>
      </c>
      <c r="E16" s="19"/>
      <c r="F16" s="81" t="s">
        <v>37</v>
      </c>
      <c r="G16" s="82" t="s">
        <v>33</v>
      </c>
      <c r="H16" s="27"/>
      <c r="I16" s="16"/>
      <c r="J16" s="19"/>
      <c r="K16" s="17"/>
      <c r="L16" s="19"/>
      <c r="M16" s="19"/>
      <c r="N16" s="17"/>
      <c r="O16" s="19"/>
    </row>
    <row r="17" spans="1:15" ht="15">
      <c r="A17" s="485" t="s">
        <v>278</v>
      </c>
      <c r="B17" s="485" t="s">
        <v>213</v>
      </c>
      <c r="C17" s="486">
        <v>9.6</v>
      </c>
      <c r="D17" s="487" t="s">
        <v>555</v>
      </c>
      <c r="E17" s="19"/>
      <c r="F17" s="78"/>
      <c r="G17" s="5"/>
      <c r="H17" s="17"/>
      <c r="I17" s="16"/>
      <c r="J17" s="19"/>
      <c r="K17" s="17"/>
      <c r="L17" s="19"/>
      <c r="M17" s="19"/>
      <c r="N17" s="17"/>
      <c r="O17" s="19"/>
    </row>
    <row r="18" spans="1:15" ht="15">
      <c r="A18" s="485" t="s">
        <v>278</v>
      </c>
      <c r="B18" s="485" t="s">
        <v>267</v>
      </c>
      <c r="C18" s="486">
        <v>7.5</v>
      </c>
      <c r="D18" s="487" t="s">
        <v>558</v>
      </c>
      <c r="E18" s="19"/>
      <c r="F18" s="78"/>
      <c r="G18" s="5"/>
      <c r="H18" s="17"/>
      <c r="I18" s="16"/>
      <c r="J18" s="19"/>
      <c r="K18" s="17"/>
      <c r="L18" s="19"/>
      <c r="M18" s="19"/>
      <c r="N18" s="17"/>
      <c r="O18" s="19"/>
    </row>
    <row r="19" spans="1:15" ht="15">
      <c r="A19" s="485" t="s">
        <v>278</v>
      </c>
      <c r="B19" s="485" t="s">
        <v>301</v>
      </c>
      <c r="C19" s="486">
        <v>6</v>
      </c>
      <c r="D19" s="487" t="s">
        <v>551</v>
      </c>
      <c r="E19" s="19"/>
      <c r="F19" s="78"/>
      <c r="G19" s="5"/>
      <c r="H19" s="17"/>
      <c r="I19" s="16"/>
      <c r="J19" s="19"/>
      <c r="K19" s="19"/>
      <c r="L19" s="19"/>
      <c r="M19" s="19"/>
      <c r="N19" s="17"/>
      <c r="O19" s="19"/>
    </row>
    <row r="20" spans="1:15" ht="15">
      <c r="A20" s="485" t="s">
        <v>278</v>
      </c>
      <c r="B20" s="485" t="s">
        <v>368</v>
      </c>
      <c r="C20" s="488">
        <v>1.1</v>
      </c>
      <c r="D20" s="487" t="s">
        <v>575</v>
      </c>
      <c r="E20" s="19"/>
      <c r="F20" s="78"/>
      <c r="G20" s="5"/>
      <c r="H20" s="17"/>
      <c r="I20" s="16"/>
      <c r="J20" s="16"/>
      <c r="K20" s="16"/>
      <c r="L20" s="16"/>
      <c r="M20" s="209"/>
      <c r="N20" s="17"/>
      <c r="O20" s="19"/>
    </row>
    <row r="21" spans="1:15" ht="15">
      <c r="A21" s="485" t="s">
        <v>278</v>
      </c>
      <c r="B21" s="485" t="s">
        <v>467</v>
      </c>
      <c r="C21" s="488">
        <v>1.1</v>
      </c>
      <c r="D21" s="487" t="s">
        <v>578</v>
      </c>
      <c r="E21" s="19"/>
      <c r="F21" s="78"/>
      <c r="G21" s="5"/>
      <c r="H21" s="17"/>
      <c r="I21" s="16"/>
      <c r="J21" s="16"/>
      <c r="M21" s="209"/>
      <c r="N21" s="17"/>
      <c r="O21" s="19"/>
    </row>
    <row r="22" spans="1:15" ht="15">
      <c r="A22" s="485" t="s">
        <v>278</v>
      </c>
      <c r="B22" s="485" t="s">
        <v>468</v>
      </c>
      <c r="C22" s="488">
        <v>1</v>
      </c>
      <c r="D22" s="487" t="s">
        <v>559</v>
      </c>
      <c r="E22" s="19"/>
      <c r="F22" s="78"/>
      <c r="G22" s="5"/>
      <c r="H22" s="17"/>
      <c r="I22" s="16"/>
      <c r="J22" s="16"/>
      <c r="M22" s="19"/>
      <c r="N22" s="19"/>
      <c r="O22" s="19"/>
    </row>
    <row r="23" spans="1:13" ht="15">
      <c r="A23" s="485" t="s">
        <v>278</v>
      </c>
      <c r="B23" s="485" t="s">
        <v>469</v>
      </c>
      <c r="C23" s="486">
        <v>0.1</v>
      </c>
      <c r="D23" s="487" t="s">
        <v>554</v>
      </c>
      <c r="E23" s="19"/>
      <c r="F23" s="40"/>
      <c r="G23" s="28"/>
      <c r="H23" s="17"/>
      <c r="I23" s="16"/>
      <c r="J23" s="16"/>
      <c r="M23" s="19"/>
    </row>
    <row r="24" spans="1:13" ht="15.75" thickBot="1">
      <c r="A24" s="485" t="s">
        <v>278</v>
      </c>
      <c r="B24" s="485" t="s">
        <v>323</v>
      </c>
      <c r="C24" s="486">
        <v>0.1</v>
      </c>
      <c r="D24" s="487" t="s">
        <v>554</v>
      </c>
      <c r="E24" s="19"/>
      <c r="F24" s="40"/>
      <c r="G24" s="28"/>
      <c r="H24" s="17"/>
      <c r="I24" s="16"/>
      <c r="J24" s="16"/>
      <c r="M24" s="19"/>
    </row>
    <row r="25" spans="1:8" ht="15.75" thickBot="1">
      <c r="A25" s="485" t="s">
        <v>279</v>
      </c>
      <c r="B25" s="485" t="s">
        <v>295</v>
      </c>
      <c r="C25" s="486">
        <v>23.1</v>
      </c>
      <c r="D25" s="487" t="s">
        <v>557</v>
      </c>
      <c r="E25" s="19"/>
      <c r="F25" s="86" t="s">
        <v>376</v>
      </c>
      <c r="G25" s="87" t="s">
        <v>33</v>
      </c>
      <c r="H25" s="85" t="s">
        <v>66</v>
      </c>
    </row>
    <row r="26" spans="1:9" ht="15">
      <c r="A26" s="485" t="s">
        <v>279</v>
      </c>
      <c r="B26" s="485" t="s">
        <v>232</v>
      </c>
      <c r="C26" s="486">
        <v>21.2</v>
      </c>
      <c r="D26" s="487" t="s">
        <v>553</v>
      </c>
      <c r="E26" s="19"/>
      <c r="F26" s="84" t="s">
        <v>435</v>
      </c>
      <c r="G26" s="297">
        <v>0.2</v>
      </c>
      <c r="H26" s="84" t="s">
        <v>36</v>
      </c>
      <c r="I26" s="3"/>
    </row>
    <row r="27" spans="1:8" ht="15">
      <c r="A27" s="485" t="s">
        <v>279</v>
      </c>
      <c r="B27" s="485" t="s">
        <v>230</v>
      </c>
      <c r="C27" s="488">
        <v>10</v>
      </c>
      <c r="D27" s="487" t="s">
        <v>550</v>
      </c>
      <c r="E27" s="19"/>
      <c r="F27" s="5" t="s">
        <v>466</v>
      </c>
      <c r="G27" s="283">
        <v>0.1</v>
      </c>
      <c r="H27" s="84" t="s">
        <v>36</v>
      </c>
    </row>
    <row r="28" spans="1:8" ht="15.75" thickBot="1">
      <c r="A28" s="485" t="s">
        <v>279</v>
      </c>
      <c r="B28" s="485" t="s">
        <v>359</v>
      </c>
      <c r="C28" s="488">
        <v>7</v>
      </c>
      <c r="D28" s="487" t="s">
        <v>576</v>
      </c>
      <c r="E28" s="19"/>
      <c r="F28" s="78"/>
      <c r="G28" s="89"/>
      <c r="H28" s="5"/>
    </row>
    <row r="29" spans="1:8" ht="15.75" thickBot="1">
      <c r="A29" s="485" t="s">
        <v>279</v>
      </c>
      <c r="B29" s="485" t="s">
        <v>448</v>
      </c>
      <c r="C29" s="486">
        <v>0.5</v>
      </c>
      <c r="D29" s="487" t="s">
        <v>577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 t="s">
        <v>279</v>
      </c>
      <c r="B30" s="485" t="s">
        <v>470</v>
      </c>
      <c r="C30" s="486">
        <v>0.4</v>
      </c>
      <c r="D30" s="487" t="s">
        <v>551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134.1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0.3</v>
      </c>
      <c r="D33" s="17"/>
    </row>
    <row r="36" spans="1:9" ht="12.75" customHeight="1">
      <c r="A36" s="18"/>
      <c r="B36" s="18"/>
      <c r="C36" s="18"/>
      <c r="D36" s="17"/>
      <c r="F36" s="587" t="s">
        <v>38</v>
      </c>
      <c r="G36" s="587"/>
      <c r="H36" s="588">
        <f>G6+Incassi!B5-G7</f>
        <v>8.090000000000003</v>
      </c>
      <c r="I36" s="588"/>
    </row>
    <row r="37" spans="1:9" ht="12.75" customHeight="1">
      <c r="A37" s="19"/>
      <c r="B37" s="19"/>
      <c r="C37" s="19"/>
      <c r="D37" s="17"/>
      <c r="F37" s="587"/>
      <c r="G37" s="587"/>
      <c r="H37" s="588"/>
      <c r="I37" s="588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zoomScalePageLayoutView="0" workbookViewId="0" topLeftCell="A1">
      <selection activeCell="J5" sqref="J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9.28125" style="3" bestFit="1" customWidth="1"/>
    <col min="5" max="5" width="7.57421875" style="16" customWidth="1"/>
    <col min="6" max="6" width="21.8515625" style="0" bestFit="1" customWidth="1"/>
    <col min="7" max="7" width="13.421875" style="0" bestFit="1" customWidth="1"/>
    <col min="8" max="8" width="15.7109375" style="3" bestFit="1" customWidth="1"/>
    <col min="9" max="9" width="16.57421875" style="0" customWidth="1"/>
    <col min="10" max="10" width="16.7109375" style="0" customWidth="1"/>
  </cols>
  <sheetData>
    <row r="1" spans="1:12" ht="18.75" thickBot="1">
      <c r="A1" s="584" t="s">
        <v>93</v>
      </c>
      <c r="B1" s="585"/>
      <c r="C1" s="586"/>
      <c r="D1" s="28"/>
      <c r="E1" s="17"/>
      <c r="F1" s="20" t="s">
        <v>29</v>
      </c>
      <c r="G1" s="175">
        <f>SUM(C4:C30)+G26-G30+H36</f>
        <v>130.23599999999996</v>
      </c>
      <c r="H1" s="167">
        <f>SUM(C4:C30)+H36</f>
        <v>130.23599999999996</v>
      </c>
      <c r="J1" s="19"/>
      <c r="K1" s="19"/>
      <c r="L1" s="19"/>
    </row>
    <row r="2" spans="1:12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</row>
    <row r="3" spans="1:14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</row>
    <row r="4" spans="1:14" ht="15">
      <c r="A4" s="479" t="s">
        <v>25</v>
      </c>
      <c r="B4" s="479" t="s">
        <v>300</v>
      </c>
      <c r="C4" s="480">
        <v>11</v>
      </c>
      <c r="D4" s="196" t="s">
        <v>551</v>
      </c>
      <c r="E4" s="19"/>
      <c r="F4" s="12" t="s">
        <v>30</v>
      </c>
      <c r="G4" s="21">
        <f>SUM(C4:C30)+G10+G11+G12+G13</f>
        <v>129.79999999999995</v>
      </c>
      <c r="H4" s="27"/>
      <c r="J4" s="513">
        <f>C31+H36</f>
        <v>130.23599999999996</v>
      </c>
      <c r="K4" s="17"/>
      <c r="L4" s="19"/>
      <c r="M4" s="17"/>
      <c r="N4" s="19"/>
    </row>
    <row r="5" spans="1:14" ht="15">
      <c r="A5" s="198" t="s">
        <v>25</v>
      </c>
      <c r="B5" s="479" t="s">
        <v>251</v>
      </c>
      <c r="C5" s="405">
        <v>0.1</v>
      </c>
      <c r="D5" s="196" t="s">
        <v>551</v>
      </c>
      <c r="E5" s="19"/>
      <c r="F5" s="23"/>
      <c r="G5" s="23"/>
      <c r="H5" s="17"/>
      <c r="J5" s="19"/>
      <c r="K5" s="17"/>
      <c r="L5" s="19"/>
      <c r="M5" s="17"/>
      <c r="N5" s="19"/>
    </row>
    <row r="6" spans="1:14" ht="15">
      <c r="A6" s="479" t="s">
        <v>280</v>
      </c>
      <c r="B6" s="479" t="s">
        <v>424</v>
      </c>
      <c r="C6" s="480">
        <v>3.3</v>
      </c>
      <c r="D6" s="196" t="s">
        <v>551</v>
      </c>
      <c r="E6" s="19"/>
      <c r="F6" s="22" t="s">
        <v>31</v>
      </c>
      <c r="G6" s="22">
        <f>C33-G17-G18-G19-G20-G21-G22</f>
        <v>1.2999999999999998</v>
      </c>
      <c r="H6" s="17"/>
      <c r="J6" s="19"/>
      <c r="K6" s="17"/>
      <c r="L6" s="19"/>
      <c r="M6" s="17"/>
      <c r="N6" s="19"/>
    </row>
    <row r="7" spans="1:14" ht="15">
      <c r="A7" s="479" t="s">
        <v>280</v>
      </c>
      <c r="B7" s="479" t="s">
        <v>432</v>
      </c>
      <c r="C7" s="480">
        <v>0.9</v>
      </c>
      <c r="D7" s="196" t="s">
        <v>555</v>
      </c>
      <c r="E7" s="19"/>
      <c r="F7" s="79" t="s">
        <v>67</v>
      </c>
      <c r="G7" s="166">
        <f>C31*9/100</f>
        <v>11.663999999999996</v>
      </c>
      <c r="H7" s="17"/>
      <c r="J7" s="19"/>
      <c r="K7" s="17"/>
      <c r="L7" s="19"/>
      <c r="M7" s="17"/>
      <c r="N7" s="19"/>
    </row>
    <row r="8" spans="1:14" ht="15.75" thickBot="1">
      <c r="A8" s="479" t="s">
        <v>280</v>
      </c>
      <c r="B8" s="479" t="s">
        <v>240</v>
      </c>
      <c r="C8" s="480">
        <v>0.3</v>
      </c>
      <c r="D8" s="196" t="s">
        <v>576</v>
      </c>
      <c r="E8" s="19"/>
      <c r="H8" s="71"/>
      <c r="J8" s="19"/>
      <c r="K8" s="17"/>
      <c r="L8" s="19"/>
      <c r="M8" s="17"/>
      <c r="N8" s="19"/>
    </row>
    <row r="9" spans="1:14" ht="15.75" thickBot="1">
      <c r="A9" s="479" t="s">
        <v>280</v>
      </c>
      <c r="B9" s="479" t="s">
        <v>358</v>
      </c>
      <c r="C9" s="480">
        <v>0.1</v>
      </c>
      <c r="D9" s="196" t="s">
        <v>561</v>
      </c>
      <c r="E9" s="19"/>
      <c r="F9" s="83" t="s">
        <v>32</v>
      </c>
      <c r="G9" s="82" t="s">
        <v>33</v>
      </c>
      <c r="H9" s="27"/>
      <c r="J9" s="19"/>
      <c r="K9" s="17"/>
      <c r="L9" s="19"/>
      <c r="M9" s="17"/>
      <c r="N9" s="19"/>
    </row>
    <row r="10" spans="1:14" ht="15">
      <c r="A10" s="198" t="s">
        <v>280</v>
      </c>
      <c r="B10" s="479" t="s">
        <v>366</v>
      </c>
      <c r="C10" s="405">
        <v>0.1</v>
      </c>
      <c r="D10" s="196" t="s">
        <v>553</v>
      </c>
      <c r="E10" s="19"/>
      <c r="F10" s="80" t="s">
        <v>464</v>
      </c>
      <c r="G10" s="84">
        <v>0.1</v>
      </c>
      <c r="H10" s="17"/>
      <c r="J10" s="19"/>
      <c r="K10" s="17"/>
      <c r="L10" s="19"/>
      <c r="M10" s="17"/>
      <c r="N10" s="19"/>
    </row>
    <row r="11" spans="1:14" ht="15">
      <c r="A11" s="198" t="s">
        <v>280</v>
      </c>
      <c r="B11" s="479" t="s">
        <v>461</v>
      </c>
      <c r="C11" s="405">
        <v>0.1</v>
      </c>
      <c r="D11" s="196" t="s">
        <v>550</v>
      </c>
      <c r="E11" s="19"/>
      <c r="F11" s="78" t="s">
        <v>242</v>
      </c>
      <c r="G11" s="5">
        <v>0.1</v>
      </c>
      <c r="H11" s="17"/>
      <c r="J11" s="19"/>
      <c r="K11" s="17"/>
      <c r="L11" s="19"/>
      <c r="M11" s="17"/>
      <c r="N11" s="19"/>
    </row>
    <row r="12" spans="1:14" ht="15">
      <c r="A12" s="481" t="s">
        <v>280</v>
      </c>
      <c r="B12" s="481" t="s">
        <v>502</v>
      </c>
      <c r="C12" s="480">
        <v>1</v>
      </c>
      <c r="D12" s="196" t="s">
        <v>557</v>
      </c>
      <c r="E12" s="19"/>
      <c r="F12" s="78"/>
      <c r="G12" s="5"/>
      <c r="H12" s="17"/>
      <c r="J12" s="19"/>
      <c r="K12" s="17"/>
      <c r="L12" s="19"/>
      <c r="M12" s="17"/>
      <c r="N12" s="19"/>
    </row>
    <row r="13" spans="1:14" ht="15">
      <c r="A13" s="198" t="s">
        <v>280</v>
      </c>
      <c r="B13" s="479" t="s">
        <v>192</v>
      </c>
      <c r="C13" s="405">
        <v>0.1</v>
      </c>
      <c r="D13" s="196" t="s">
        <v>561</v>
      </c>
      <c r="E13" s="19"/>
      <c r="F13" s="78"/>
      <c r="G13" s="5"/>
      <c r="H13" s="17"/>
      <c r="J13" s="19"/>
      <c r="K13" s="17"/>
      <c r="L13" s="19"/>
      <c r="M13" s="17"/>
      <c r="N13" s="19"/>
    </row>
    <row r="14" spans="1:14" ht="15">
      <c r="A14" s="198" t="s">
        <v>280</v>
      </c>
      <c r="B14" s="479" t="s">
        <v>327</v>
      </c>
      <c r="C14" s="405">
        <v>1</v>
      </c>
      <c r="D14" s="196" t="s">
        <v>556</v>
      </c>
      <c r="E14" s="19"/>
      <c r="F14" s="78"/>
      <c r="G14" s="5"/>
      <c r="H14" s="17"/>
      <c r="J14" s="19"/>
      <c r="K14" s="17"/>
      <c r="L14" s="19"/>
      <c r="M14" s="17"/>
      <c r="N14" s="19"/>
    </row>
    <row r="15" spans="1:14" ht="15.75" thickBot="1">
      <c r="A15" s="198" t="s">
        <v>278</v>
      </c>
      <c r="B15" s="479" t="s">
        <v>442</v>
      </c>
      <c r="C15" s="405">
        <v>0.3</v>
      </c>
      <c r="D15" s="196" t="s">
        <v>575</v>
      </c>
      <c r="E15" s="19"/>
      <c r="G15" s="3"/>
      <c r="H15" s="71"/>
      <c r="J15" s="19"/>
      <c r="K15" s="17"/>
      <c r="L15" s="19"/>
      <c r="M15" s="17"/>
      <c r="N15" s="19"/>
    </row>
    <row r="16" spans="1:14" ht="15.75" thickBot="1">
      <c r="A16" s="198" t="s">
        <v>278</v>
      </c>
      <c r="B16" s="479" t="s">
        <v>462</v>
      </c>
      <c r="C16" s="405">
        <v>17</v>
      </c>
      <c r="D16" s="196" t="s">
        <v>562</v>
      </c>
      <c r="E16" s="19"/>
      <c r="F16" s="81" t="s">
        <v>37</v>
      </c>
      <c r="G16" s="82" t="s">
        <v>33</v>
      </c>
      <c r="H16" s="27"/>
      <c r="J16" s="19"/>
      <c r="K16" s="17"/>
      <c r="L16" s="19"/>
      <c r="M16" s="17"/>
      <c r="N16" s="19"/>
    </row>
    <row r="17" spans="1:14" ht="15">
      <c r="A17" s="479" t="s">
        <v>278</v>
      </c>
      <c r="B17" s="479" t="s">
        <v>418</v>
      </c>
      <c r="C17" s="480">
        <v>6.7</v>
      </c>
      <c r="D17" s="196" t="s">
        <v>557</v>
      </c>
      <c r="E17" s="19"/>
      <c r="F17" s="191" t="s">
        <v>327</v>
      </c>
      <c r="G17" s="5">
        <v>1</v>
      </c>
      <c r="H17" s="17"/>
      <c r="J17" s="19"/>
      <c r="K17" s="17"/>
      <c r="L17" s="19"/>
      <c r="M17" s="17"/>
      <c r="N17" s="19"/>
    </row>
    <row r="18" spans="1:14" ht="15">
      <c r="A18" s="479" t="s">
        <v>278</v>
      </c>
      <c r="B18" s="479" t="s">
        <v>405</v>
      </c>
      <c r="C18" s="480">
        <v>3.8</v>
      </c>
      <c r="D18" s="196" t="s">
        <v>564</v>
      </c>
      <c r="E18" s="19"/>
      <c r="F18" s="78" t="s">
        <v>329</v>
      </c>
      <c r="G18" s="5">
        <v>1</v>
      </c>
      <c r="H18" s="17"/>
      <c r="J18" s="19"/>
      <c r="K18" s="17"/>
      <c r="L18" s="19"/>
      <c r="M18" s="17"/>
      <c r="N18" s="19"/>
    </row>
    <row r="19" spans="1:14" ht="15">
      <c r="A19" s="481" t="s">
        <v>278</v>
      </c>
      <c r="B19" s="481" t="s">
        <v>333</v>
      </c>
      <c r="C19" s="480">
        <v>3.6</v>
      </c>
      <c r="D19" s="196" t="s">
        <v>553</v>
      </c>
      <c r="E19" s="19"/>
      <c r="F19" s="78" t="s">
        <v>502</v>
      </c>
      <c r="G19" s="5">
        <v>1</v>
      </c>
      <c r="H19" s="17"/>
      <c r="J19" s="19"/>
      <c r="K19" s="17"/>
      <c r="L19" s="19"/>
      <c r="M19" s="17"/>
      <c r="N19" s="19"/>
    </row>
    <row r="20" spans="1:14" ht="15">
      <c r="A20" s="479" t="s">
        <v>278</v>
      </c>
      <c r="B20" s="479" t="s">
        <v>312</v>
      </c>
      <c r="C20" s="480">
        <v>2.3</v>
      </c>
      <c r="D20" s="196" t="s">
        <v>558</v>
      </c>
      <c r="E20" s="19"/>
      <c r="F20" s="78"/>
      <c r="G20" s="5"/>
      <c r="H20" s="17"/>
      <c r="J20" s="19"/>
      <c r="K20" s="17"/>
      <c r="L20" s="19"/>
      <c r="M20" s="19"/>
      <c r="N20" s="19"/>
    </row>
    <row r="21" spans="1:12" ht="15">
      <c r="A21" s="479" t="s">
        <v>278</v>
      </c>
      <c r="B21" s="479" t="s">
        <v>322</v>
      </c>
      <c r="C21" s="480">
        <v>2.1</v>
      </c>
      <c r="D21" s="196" t="s">
        <v>576</v>
      </c>
      <c r="E21" s="19"/>
      <c r="F21" s="78"/>
      <c r="G21" s="5"/>
      <c r="H21" s="17"/>
      <c r="J21" s="19"/>
      <c r="K21" s="17"/>
      <c r="L21" s="19"/>
    </row>
    <row r="22" spans="1:8" ht="15">
      <c r="A22" s="479" t="s">
        <v>278</v>
      </c>
      <c r="B22" s="481" t="s">
        <v>332</v>
      </c>
      <c r="C22" s="480">
        <v>0.8</v>
      </c>
      <c r="D22" s="196" t="s">
        <v>556</v>
      </c>
      <c r="E22" s="19"/>
      <c r="F22" s="78"/>
      <c r="G22" s="5"/>
      <c r="H22" s="17"/>
    </row>
    <row r="23" spans="1:8" ht="15">
      <c r="A23" s="198" t="s">
        <v>278</v>
      </c>
      <c r="B23" s="479" t="s">
        <v>360</v>
      </c>
      <c r="C23" s="405">
        <v>0.1</v>
      </c>
      <c r="D23" s="196" t="s">
        <v>553</v>
      </c>
      <c r="E23" s="19"/>
      <c r="F23" s="40"/>
      <c r="G23" s="28"/>
      <c r="H23" s="17"/>
    </row>
    <row r="24" spans="1:8" ht="15.75" thickBot="1">
      <c r="A24" s="482" t="s">
        <v>279</v>
      </c>
      <c r="B24" s="481" t="s">
        <v>207</v>
      </c>
      <c r="C24" s="405">
        <v>49</v>
      </c>
      <c r="D24" s="196" t="s">
        <v>562</v>
      </c>
      <c r="E24" s="19"/>
      <c r="F24" s="40"/>
      <c r="G24" s="28"/>
      <c r="H24" s="17"/>
    </row>
    <row r="25" spans="1:8" ht="15.75" thickBot="1">
      <c r="A25" s="479" t="s">
        <v>279</v>
      </c>
      <c r="B25" s="479" t="s">
        <v>195</v>
      </c>
      <c r="C25" s="480">
        <v>14.6</v>
      </c>
      <c r="D25" s="196" t="s">
        <v>554</v>
      </c>
      <c r="E25" s="19"/>
      <c r="F25" s="86" t="s">
        <v>126</v>
      </c>
      <c r="G25" s="87" t="s">
        <v>33</v>
      </c>
      <c r="H25" s="85" t="s">
        <v>66</v>
      </c>
    </row>
    <row r="26" spans="1:8" ht="15">
      <c r="A26" s="198" t="s">
        <v>279</v>
      </c>
      <c r="B26" s="479" t="s">
        <v>191</v>
      </c>
      <c r="C26" s="405">
        <v>10</v>
      </c>
      <c r="D26" s="196" t="s">
        <v>561</v>
      </c>
      <c r="E26" s="19"/>
      <c r="F26" s="84"/>
      <c r="G26" s="297"/>
      <c r="H26" s="84"/>
    </row>
    <row r="27" spans="1:8" ht="15">
      <c r="A27" s="198" t="s">
        <v>279</v>
      </c>
      <c r="B27" s="479" t="s">
        <v>361</v>
      </c>
      <c r="C27" s="405">
        <v>0.1</v>
      </c>
      <c r="D27" s="196" t="s">
        <v>577</v>
      </c>
      <c r="E27" s="19"/>
      <c r="F27" s="5"/>
      <c r="G27" s="297"/>
      <c r="H27" s="84"/>
    </row>
    <row r="28" spans="1:8" ht="15.75" thickBot="1">
      <c r="A28" s="198" t="s">
        <v>279</v>
      </c>
      <c r="B28" s="479" t="s">
        <v>463</v>
      </c>
      <c r="C28" s="405">
        <v>0.1</v>
      </c>
      <c r="D28" s="196" t="s">
        <v>578</v>
      </c>
      <c r="E28" s="19"/>
      <c r="F28" s="78"/>
      <c r="G28" s="89"/>
      <c r="H28" s="5"/>
    </row>
    <row r="29" spans="1:8" ht="15.75" thickBot="1">
      <c r="A29" s="479" t="s">
        <v>279</v>
      </c>
      <c r="B29" s="479" t="s">
        <v>212</v>
      </c>
      <c r="C29" s="480">
        <v>0.1</v>
      </c>
      <c r="D29" s="196" t="s">
        <v>558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79" t="s">
        <v>279</v>
      </c>
      <c r="B30" s="479" t="s">
        <v>329</v>
      </c>
      <c r="C30" s="480">
        <v>1</v>
      </c>
      <c r="D30" s="196" t="s">
        <v>557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129.59999999999997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4.3</v>
      </c>
      <c r="D33" s="17"/>
    </row>
    <row r="36" spans="1:9" ht="12.75" customHeight="1">
      <c r="A36" s="18"/>
      <c r="B36" s="18"/>
      <c r="C36" s="18"/>
      <c r="D36" s="17"/>
      <c r="E36" s="19"/>
      <c r="F36" s="587" t="s">
        <v>38</v>
      </c>
      <c r="G36" s="587"/>
      <c r="H36" s="588">
        <f>G6+Incassi!B10-G7</f>
        <v>0.6360000000000046</v>
      </c>
      <c r="I36" s="588"/>
    </row>
    <row r="37" spans="1:9" ht="12.75" customHeight="1">
      <c r="A37" s="19"/>
      <c r="B37" s="19"/>
      <c r="C37" s="19"/>
      <c r="D37" s="17"/>
      <c r="E37" s="19"/>
      <c r="F37" s="587"/>
      <c r="G37" s="587"/>
      <c r="H37" s="588"/>
      <c r="I37" s="588"/>
    </row>
    <row r="38" spans="1:5" ht="12.75">
      <c r="A38" s="19"/>
      <c r="B38" s="19"/>
      <c r="C38" s="19"/>
      <c r="D38" s="27"/>
      <c r="E38" s="19"/>
    </row>
    <row r="39" spans="1:5" ht="12.75">
      <c r="A39" s="19"/>
      <c r="B39" s="19"/>
      <c r="C39" s="19"/>
      <c r="D39" s="17"/>
      <c r="E39" s="19"/>
    </row>
    <row r="40" spans="1:5" ht="12.75">
      <c r="A40" s="19"/>
      <c r="B40" s="19"/>
      <c r="C40" s="19"/>
      <c r="D40" s="17"/>
      <c r="E40" s="19"/>
    </row>
    <row r="41" spans="4:5" ht="12.75">
      <c r="D41" s="17"/>
      <c r="E41" s="19"/>
    </row>
    <row r="42" spans="4:5" ht="12.75">
      <c r="D42" s="17"/>
      <c r="E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  <col min="10" max="10" width="18.140625" style="0" customWidth="1"/>
  </cols>
  <sheetData>
    <row r="1" spans="1:15" ht="18.75" thickBot="1">
      <c r="A1" s="584" t="s">
        <v>176</v>
      </c>
      <c r="B1" s="585"/>
      <c r="C1" s="586"/>
      <c r="D1" s="28"/>
      <c r="E1" s="17"/>
      <c r="F1" s="20" t="s">
        <v>29</v>
      </c>
      <c r="G1" s="175">
        <f>SUM(C4:C31)+H37+G27+G28+G29-G31-G32</f>
        <v>94.328</v>
      </c>
      <c r="H1" s="167">
        <f>SUM(C4:C31)+H37</f>
        <v>94.328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5" t="s">
        <v>25</v>
      </c>
      <c r="B4" s="485" t="s">
        <v>429</v>
      </c>
      <c r="C4" s="486">
        <v>6.5</v>
      </c>
      <c r="D4" s="487" t="s">
        <v>557</v>
      </c>
      <c r="E4" s="19"/>
      <c r="F4" s="12" t="s">
        <v>30</v>
      </c>
      <c r="G4" s="21">
        <f>SUM(C4:C31)+G10+G11+G12+G13</f>
        <v>90.9</v>
      </c>
      <c r="H4" s="27"/>
      <c r="J4" s="19"/>
      <c r="K4" s="17"/>
      <c r="L4" s="19"/>
      <c r="M4" s="19"/>
      <c r="N4" s="17"/>
      <c r="O4" s="19"/>
    </row>
    <row r="5" spans="1:15" ht="15">
      <c r="A5" s="485" t="s">
        <v>25</v>
      </c>
      <c r="B5" s="485" t="s">
        <v>457</v>
      </c>
      <c r="C5" s="488">
        <v>0.1</v>
      </c>
      <c r="D5" s="487" t="s">
        <v>580</v>
      </c>
      <c r="E5" s="19"/>
      <c r="F5" s="23"/>
      <c r="G5" s="23"/>
      <c r="H5" s="17"/>
      <c r="J5" s="19"/>
      <c r="K5" s="17"/>
      <c r="L5" s="19"/>
      <c r="M5" s="19"/>
      <c r="N5" s="17"/>
      <c r="O5" s="19"/>
    </row>
    <row r="6" spans="1:15" ht="15">
      <c r="A6" s="485" t="s">
        <v>25</v>
      </c>
      <c r="B6" s="485" t="s">
        <v>324</v>
      </c>
      <c r="C6" s="486">
        <v>0.1</v>
      </c>
      <c r="D6" s="487" t="s">
        <v>563</v>
      </c>
      <c r="E6" s="19"/>
      <c r="F6" s="22" t="s">
        <v>31</v>
      </c>
      <c r="G6" s="22">
        <f>C34-G17-G18-G19-G20-G21</f>
        <v>1.9</v>
      </c>
      <c r="H6" s="17"/>
      <c r="J6" s="19"/>
      <c r="K6" s="17"/>
      <c r="L6" s="19"/>
      <c r="M6" s="19"/>
      <c r="N6" s="17"/>
      <c r="O6" s="19"/>
    </row>
    <row r="7" spans="1:15" ht="15">
      <c r="A7" s="485" t="s">
        <v>280</v>
      </c>
      <c r="B7" s="485" t="s">
        <v>216</v>
      </c>
      <c r="C7" s="486">
        <v>8.4</v>
      </c>
      <c r="D7" s="487" t="s">
        <v>551</v>
      </c>
      <c r="E7" s="19"/>
      <c r="F7" s="79" t="s">
        <v>67</v>
      </c>
      <c r="G7" s="166">
        <f>C32*8/100</f>
        <v>7.272</v>
      </c>
      <c r="H7" s="17"/>
      <c r="J7" s="19"/>
      <c r="K7" s="17"/>
      <c r="L7" s="19"/>
      <c r="M7" s="19"/>
      <c r="N7" s="17"/>
      <c r="O7" s="19"/>
    </row>
    <row r="8" spans="1:15" ht="15.75" thickBot="1">
      <c r="A8" s="485" t="s">
        <v>280</v>
      </c>
      <c r="B8" s="485" t="s">
        <v>443</v>
      </c>
      <c r="C8" s="488">
        <v>3.4</v>
      </c>
      <c r="D8" s="487" t="s">
        <v>562</v>
      </c>
      <c r="E8" s="19"/>
      <c r="H8" s="71"/>
      <c r="J8" s="19"/>
      <c r="K8" s="17"/>
      <c r="L8" s="19"/>
      <c r="M8" s="19"/>
      <c r="N8" s="17"/>
      <c r="O8" s="19"/>
    </row>
    <row r="9" spans="1:15" ht="15.75" thickBot="1">
      <c r="A9" s="485" t="s">
        <v>280</v>
      </c>
      <c r="B9" s="485" t="s">
        <v>245</v>
      </c>
      <c r="C9" s="488">
        <v>2</v>
      </c>
      <c r="D9" s="487" t="s">
        <v>559</v>
      </c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</row>
    <row r="10" spans="1:15" ht="15">
      <c r="A10" s="485" t="s">
        <v>280</v>
      </c>
      <c r="B10" s="485" t="s">
        <v>186</v>
      </c>
      <c r="C10" s="486">
        <v>1.6</v>
      </c>
      <c r="D10" s="487" t="s">
        <v>562</v>
      </c>
      <c r="E10" s="19"/>
      <c r="F10" s="80"/>
      <c r="G10" s="84"/>
      <c r="H10" s="17"/>
      <c r="J10" s="513">
        <f>C32+H37</f>
        <v>94.328</v>
      </c>
      <c r="K10" s="17"/>
      <c r="L10" s="19"/>
      <c r="M10" s="19"/>
      <c r="N10" s="17"/>
      <c r="O10" s="19"/>
    </row>
    <row r="11" spans="1:15" ht="15">
      <c r="A11" s="485" t="s">
        <v>280</v>
      </c>
      <c r="B11" s="485" t="s">
        <v>344</v>
      </c>
      <c r="C11" s="488">
        <v>0.7</v>
      </c>
      <c r="D11" s="487" t="s">
        <v>564</v>
      </c>
      <c r="E11" s="19"/>
      <c r="F11" s="78"/>
      <c r="G11" s="5"/>
      <c r="H11" s="17"/>
      <c r="J11" s="19"/>
      <c r="K11" s="17"/>
      <c r="L11" s="19"/>
      <c r="M11" s="19"/>
      <c r="N11" s="17"/>
      <c r="O11" s="19"/>
    </row>
    <row r="12" spans="1:15" ht="15">
      <c r="A12" s="485" t="s">
        <v>280</v>
      </c>
      <c r="B12" s="485" t="s">
        <v>347</v>
      </c>
      <c r="C12" s="486">
        <v>0.3</v>
      </c>
      <c r="D12" s="487" t="s">
        <v>580</v>
      </c>
      <c r="E12" s="19"/>
      <c r="F12" s="78"/>
      <c r="G12" s="5"/>
      <c r="H12" s="17"/>
      <c r="J12" s="19"/>
      <c r="K12" s="17"/>
      <c r="L12" s="19"/>
      <c r="M12" s="19"/>
      <c r="N12" s="17"/>
      <c r="O12" s="19"/>
    </row>
    <row r="13" spans="1:15" ht="15">
      <c r="A13" s="485" t="s">
        <v>280</v>
      </c>
      <c r="B13" s="485" t="s">
        <v>233</v>
      </c>
      <c r="C13" s="488">
        <v>0.3</v>
      </c>
      <c r="D13" s="487" t="s">
        <v>558</v>
      </c>
      <c r="E13" s="19"/>
      <c r="F13" s="78"/>
      <c r="G13" s="5"/>
      <c r="H13" s="17"/>
      <c r="J13" s="19"/>
      <c r="K13" s="17"/>
      <c r="L13" s="19"/>
      <c r="M13" s="19"/>
      <c r="N13" s="17"/>
      <c r="O13" s="19"/>
    </row>
    <row r="14" spans="1:15" ht="15">
      <c r="A14" s="485" t="s">
        <v>280</v>
      </c>
      <c r="B14" s="485" t="s">
        <v>266</v>
      </c>
      <c r="C14" s="486">
        <v>0.1</v>
      </c>
      <c r="D14" s="487" t="s">
        <v>580</v>
      </c>
      <c r="E14" s="19"/>
      <c r="F14" s="78"/>
      <c r="G14" s="5"/>
      <c r="H14" s="17"/>
      <c r="J14" s="19"/>
      <c r="K14" s="17"/>
      <c r="L14" s="19"/>
      <c r="M14" s="19"/>
      <c r="N14" s="17"/>
      <c r="O14" s="19"/>
    </row>
    <row r="15" spans="1:15" ht="15.75" thickBot="1">
      <c r="A15" s="485" t="s">
        <v>278</v>
      </c>
      <c r="B15" s="485" t="s">
        <v>311</v>
      </c>
      <c r="C15" s="486">
        <v>14.1</v>
      </c>
      <c r="D15" s="487" t="s">
        <v>562</v>
      </c>
      <c r="E15" s="19"/>
      <c r="G15" s="3"/>
      <c r="H15" s="71"/>
      <c r="J15" s="19"/>
      <c r="K15" s="17"/>
      <c r="L15" s="19"/>
      <c r="M15" s="19"/>
      <c r="N15" s="17"/>
      <c r="O15" s="19"/>
    </row>
    <row r="16" spans="1:15" ht="15.75" thickBot="1">
      <c r="A16" s="485" t="s">
        <v>278</v>
      </c>
      <c r="B16" s="485" t="s">
        <v>196</v>
      </c>
      <c r="C16" s="488">
        <v>6.2</v>
      </c>
      <c r="D16" s="487" t="s">
        <v>559</v>
      </c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7"/>
      <c r="O16" s="19"/>
    </row>
    <row r="17" spans="1:15" ht="15">
      <c r="A17" s="485" t="s">
        <v>278</v>
      </c>
      <c r="B17" s="485" t="s">
        <v>231</v>
      </c>
      <c r="C17" s="486">
        <v>2.7</v>
      </c>
      <c r="D17" s="487" t="s">
        <v>559</v>
      </c>
      <c r="E17" s="19"/>
      <c r="F17" s="78"/>
      <c r="G17" s="5"/>
      <c r="H17" s="17"/>
      <c r="J17" s="19"/>
      <c r="K17" s="17"/>
      <c r="L17" s="19"/>
      <c r="M17" s="19"/>
      <c r="N17" s="17"/>
      <c r="O17" s="19"/>
    </row>
    <row r="18" spans="1:15" ht="15">
      <c r="A18" s="485" t="s">
        <v>278</v>
      </c>
      <c r="B18" s="485" t="s">
        <v>409</v>
      </c>
      <c r="C18" s="486">
        <v>2.2</v>
      </c>
      <c r="D18" s="487" t="s">
        <v>580</v>
      </c>
      <c r="E18" s="19"/>
      <c r="F18" s="78"/>
      <c r="G18" s="5"/>
      <c r="H18" s="17"/>
      <c r="J18" s="19"/>
      <c r="K18" s="17"/>
      <c r="L18" s="19"/>
      <c r="M18" s="19"/>
      <c r="N18" s="17"/>
      <c r="O18" s="19"/>
    </row>
    <row r="19" spans="1:15" ht="15">
      <c r="A19" s="485" t="s">
        <v>278</v>
      </c>
      <c r="B19" s="485" t="s">
        <v>313</v>
      </c>
      <c r="C19" s="486">
        <v>1.5</v>
      </c>
      <c r="D19" s="487" t="s">
        <v>550</v>
      </c>
      <c r="E19" s="19"/>
      <c r="F19" s="78"/>
      <c r="G19" s="5"/>
      <c r="H19" s="17"/>
      <c r="J19" s="19"/>
      <c r="K19" s="19"/>
      <c r="L19" s="19"/>
      <c r="M19" s="19"/>
      <c r="N19" s="17"/>
      <c r="O19" s="19"/>
    </row>
    <row r="20" spans="1:15" ht="15">
      <c r="A20" s="485" t="s">
        <v>278</v>
      </c>
      <c r="B20" s="485" t="s">
        <v>247</v>
      </c>
      <c r="C20" s="486">
        <v>1.2</v>
      </c>
      <c r="D20" s="487" t="s">
        <v>557</v>
      </c>
      <c r="E20" s="19"/>
      <c r="F20" s="78"/>
      <c r="G20" s="5"/>
      <c r="H20" s="17"/>
      <c r="J20" s="19"/>
      <c r="K20" s="19"/>
      <c r="L20" s="19"/>
      <c r="M20" s="337"/>
      <c r="N20" s="17"/>
      <c r="O20" s="19"/>
    </row>
    <row r="21" spans="1:15" ht="15">
      <c r="A21" s="485" t="s">
        <v>278</v>
      </c>
      <c r="B21" s="485" t="s">
        <v>458</v>
      </c>
      <c r="C21" s="486">
        <v>0.2</v>
      </c>
      <c r="D21" s="487" t="s">
        <v>561</v>
      </c>
      <c r="E21" s="19"/>
      <c r="F21" s="78"/>
      <c r="G21" s="5"/>
      <c r="H21" s="17"/>
      <c r="L21" s="19"/>
      <c r="M21" s="337"/>
      <c r="N21" s="17"/>
      <c r="O21" s="19"/>
    </row>
    <row r="22" spans="1:15" ht="15">
      <c r="A22" s="485" t="s">
        <v>278</v>
      </c>
      <c r="B22" s="485" t="s">
        <v>381</v>
      </c>
      <c r="C22" s="488">
        <v>0.1</v>
      </c>
      <c r="D22" s="487" t="s">
        <v>576</v>
      </c>
      <c r="E22" s="19"/>
      <c r="F22" s="78"/>
      <c r="G22" s="5"/>
      <c r="H22" s="17"/>
      <c r="M22" s="19"/>
      <c r="N22" s="19"/>
      <c r="O22" s="19"/>
    </row>
    <row r="23" spans="1:15" ht="15">
      <c r="A23" s="485" t="s">
        <v>278</v>
      </c>
      <c r="B23" s="485" t="s">
        <v>459</v>
      </c>
      <c r="C23" s="486">
        <v>0.1</v>
      </c>
      <c r="D23" s="487" t="s">
        <v>554</v>
      </c>
      <c r="E23" s="19"/>
      <c r="F23" s="40"/>
      <c r="G23" s="28"/>
      <c r="H23" s="17"/>
      <c r="M23" s="19"/>
      <c r="N23" s="19"/>
      <c r="O23" s="19"/>
    </row>
    <row r="24" spans="1:8" ht="15">
      <c r="A24" s="485" t="s">
        <v>279</v>
      </c>
      <c r="B24" s="485" t="s">
        <v>185</v>
      </c>
      <c r="C24" s="488">
        <v>15.5</v>
      </c>
      <c r="D24" s="487" t="s">
        <v>552</v>
      </c>
      <c r="E24" s="19"/>
      <c r="F24" s="40"/>
      <c r="G24" s="28"/>
      <c r="H24" s="17"/>
    </row>
    <row r="25" spans="1:8" ht="15.75" thickBot="1">
      <c r="A25" s="485" t="s">
        <v>279</v>
      </c>
      <c r="B25" s="485" t="s">
        <v>315</v>
      </c>
      <c r="C25" s="486">
        <v>13.5</v>
      </c>
      <c r="D25" s="487" t="s">
        <v>580</v>
      </c>
      <c r="E25" s="19"/>
      <c r="F25" s="40"/>
      <c r="G25" s="28"/>
      <c r="H25" s="17"/>
    </row>
    <row r="26" spans="1:8" ht="15.75" thickBot="1">
      <c r="A26" s="485" t="s">
        <v>279</v>
      </c>
      <c r="B26" s="485" t="s">
        <v>431</v>
      </c>
      <c r="C26" s="488">
        <v>5.2</v>
      </c>
      <c r="D26" s="487" t="s">
        <v>578</v>
      </c>
      <c r="E26" s="19"/>
      <c r="F26" s="86" t="s">
        <v>126</v>
      </c>
      <c r="G26" s="87" t="s">
        <v>33</v>
      </c>
      <c r="H26" s="85" t="s">
        <v>66</v>
      </c>
    </row>
    <row r="27" spans="1:8" ht="15">
      <c r="A27" s="485" t="s">
        <v>279</v>
      </c>
      <c r="B27" s="485" t="s">
        <v>367</v>
      </c>
      <c r="C27" s="488">
        <v>3</v>
      </c>
      <c r="D27" s="487" t="s">
        <v>561</v>
      </c>
      <c r="E27" s="19"/>
      <c r="F27" s="80"/>
      <c r="G27" s="88"/>
      <c r="H27" s="84"/>
    </row>
    <row r="28" spans="1:8" ht="15">
      <c r="A28" s="485" t="s">
        <v>279</v>
      </c>
      <c r="B28" s="485" t="s">
        <v>225</v>
      </c>
      <c r="C28" s="486">
        <v>1.2</v>
      </c>
      <c r="D28" s="487" t="s">
        <v>580</v>
      </c>
      <c r="E28" s="19"/>
      <c r="F28" s="78"/>
      <c r="G28" s="89"/>
      <c r="H28" s="5"/>
    </row>
    <row r="29" spans="1:8" ht="15.75" thickBot="1">
      <c r="A29" s="485" t="s">
        <v>279</v>
      </c>
      <c r="B29" s="485" t="s">
        <v>299</v>
      </c>
      <c r="C29" s="486">
        <v>0.5</v>
      </c>
      <c r="D29" s="487" t="s">
        <v>550</v>
      </c>
      <c r="E29" s="19"/>
      <c r="F29" s="78"/>
      <c r="G29" s="89"/>
      <c r="H29" s="5"/>
    </row>
    <row r="30" spans="1:8" ht="15.75" thickBot="1">
      <c r="A30" s="485" t="s">
        <v>279</v>
      </c>
      <c r="B30" s="485" t="s">
        <v>460</v>
      </c>
      <c r="C30" s="486">
        <v>0.1</v>
      </c>
      <c r="D30" s="487" t="s">
        <v>556</v>
      </c>
      <c r="E30" s="19"/>
      <c r="F30" s="86" t="s">
        <v>127</v>
      </c>
      <c r="G30" s="87" t="s">
        <v>33</v>
      </c>
      <c r="H30" s="85" t="s">
        <v>66</v>
      </c>
    </row>
    <row r="31" spans="1:8" ht="15">
      <c r="A31" s="485" t="s">
        <v>279</v>
      </c>
      <c r="B31" s="485" t="s">
        <v>227</v>
      </c>
      <c r="C31" s="486">
        <v>0.1</v>
      </c>
      <c r="D31" s="487" t="s">
        <v>574</v>
      </c>
      <c r="E31" s="19"/>
      <c r="F31" s="80"/>
      <c r="G31" s="88"/>
      <c r="H31" s="84"/>
    </row>
    <row r="32" spans="1:8" ht="15.75">
      <c r="A32" s="197"/>
      <c r="B32" s="197"/>
      <c r="C32" s="199">
        <f>SUM(C4:C31)</f>
        <v>90.9</v>
      </c>
      <c r="D32" s="196"/>
      <c r="E32" s="19"/>
      <c r="F32" s="78"/>
      <c r="G32" s="89"/>
      <c r="H32" s="5"/>
    </row>
    <row r="33" spans="6:8" ht="12.75">
      <c r="F33" s="78"/>
      <c r="G33" s="89"/>
      <c r="H33" s="5"/>
    </row>
    <row r="34" spans="2:4" ht="12.75">
      <c r="B34" s="13" t="s">
        <v>68</v>
      </c>
      <c r="C34" s="13">
        <v>1.9</v>
      </c>
      <c r="D34" s="17"/>
    </row>
    <row r="37" spans="1:9" ht="12.75" customHeight="1">
      <c r="A37" s="18"/>
      <c r="B37" s="18"/>
      <c r="C37" s="18"/>
      <c r="D37" s="17"/>
      <c r="F37" s="587" t="s">
        <v>38</v>
      </c>
      <c r="G37" s="587"/>
      <c r="H37" s="588">
        <f>G6+Incassi!B11-G7</f>
        <v>3.428000000000001</v>
      </c>
      <c r="I37" s="588"/>
    </row>
    <row r="38" spans="1:9" ht="12.75" customHeight="1">
      <c r="A38" s="19"/>
      <c r="B38" s="19"/>
      <c r="C38" s="19"/>
      <c r="D38" s="17"/>
      <c r="F38" s="587"/>
      <c r="G38" s="587"/>
      <c r="H38" s="588"/>
      <c r="I38" s="588"/>
    </row>
    <row r="39" spans="1:4" ht="12.75">
      <c r="A39" s="19"/>
      <c r="B39" s="19"/>
      <c r="C39" s="19"/>
      <c r="D39" s="27"/>
    </row>
    <row r="40" ht="12.75">
      <c r="D40" s="17"/>
    </row>
    <row r="41" ht="12.75">
      <c r="D41" s="17"/>
    </row>
    <row r="42" spans="1:4" ht="12.75">
      <c r="A42" s="19"/>
      <c r="B42" s="19"/>
      <c r="C42" s="19"/>
      <c r="D42" s="17"/>
    </row>
    <row r="43" ht="12.75">
      <c r="D43" s="17"/>
    </row>
    <row r="44" ht="12.75">
      <c r="D44" s="17"/>
    </row>
  </sheetData>
  <sheetProtection/>
  <mergeCells count="3">
    <mergeCell ref="A1:C1"/>
    <mergeCell ref="F37:G38"/>
    <mergeCell ref="H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421875" style="3" customWidth="1"/>
    <col min="9" max="9" width="16.57421875" style="0" customWidth="1"/>
  </cols>
  <sheetData>
    <row r="1" spans="1:10" ht="18.75" thickBot="1">
      <c r="A1" s="584" t="s">
        <v>182</v>
      </c>
      <c r="B1" s="585"/>
      <c r="C1" s="586"/>
      <c r="D1" s="28"/>
      <c r="E1" s="17"/>
      <c r="F1" s="20" t="s">
        <v>29</v>
      </c>
      <c r="G1" s="175">
        <f>SUM(C4:C30)+H36+G26+G27+G28-G30-G31</f>
        <v>121.34100000000001</v>
      </c>
      <c r="H1" s="167">
        <f>SUM(C4:C30)+H36</f>
        <v>118.34100000000001</v>
      </c>
      <c r="J1" s="19"/>
    </row>
    <row r="2" spans="1:10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</row>
    <row r="3" spans="1:10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</row>
    <row r="4" spans="1:10" ht="15">
      <c r="A4" s="484" t="s">
        <v>25</v>
      </c>
      <c r="B4" s="485" t="s">
        <v>241</v>
      </c>
      <c r="C4" s="486">
        <v>3</v>
      </c>
      <c r="D4" s="487" t="s">
        <v>564</v>
      </c>
      <c r="E4" s="19"/>
      <c r="F4" s="12" t="s">
        <v>30</v>
      </c>
      <c r="G4" s="21">
        <f>SUM(C4:C30)+G10+G11+G12+G13</f>
        <v>105.10000000000001</v>
      </c>
      <c r="H4" s="27"/>
      <c r="J4" s="17"/>
    </row>
    <row r="5" spans="1:10" ht="15">
      <c r="A5" s="484" t="s">
        <v>25</v>
      </c>
      <c r="B5" s="485" t="s">
        <v>433</v>
      </c>
      <c r="C5" s="486">
        <v>2</v>
      </c>
      <c r="D5" s="487" t="s">
        <v>554</v>
      </c>
      <c r="E5" s="19"/>
      <c r="F5" s="23"/>
      <c r="G5" s="23"/>
      <c r="H5" s="17"/>
      <c r="J5" s="17"/>
    </row>
    <row r="6" spans="1:10" ht="15">
      <c r="A6" s="484" t="s">
        <v>280</v>
      </c>
      <c r="B6" s="485" t="s">
        <v>370</v>
      </c>
      <c r="C6" s="486">
        <v>4.6</v>
      </c>
      <c r="D6" s="487" t="s">
        <v>558</v>
      </c>
      <c r="E6" s="19"/>
      <c r="F6" s="22" t="s">
        <v>31</v>
      </c>
      <c r="G6" s="22">
        <f>C33-G17-G18-G19-G20-G21</f>
        <v>0.7000000000000002</v>
      </c>
      <c r="H6" s="17"/>
      <c r="I6" s="514">
        <f>C31+H36+G26+G27+G28</f>
        <v>121.34100000000001</v>
      </c>
      <c r="J6" s="17"/>
    </row>
    <row r="7" spans="1:10" ht="15">
      <c r="A7" s="485" t="s">
        <v>280</v>
      </c>
      <c r="B7" s="485" t="s">
        <v>234</v>
      </c>
      <c r="C7" s="488">
        <v>4.1</v>
      </c>
      <c r="D7" s="487" t="s">
        <v>550</v>
      </c>
      <c r="E7" s="19"/>
      <c r="F7" s="79" t="s">
        <v>67</v>
      </c>
      <c r="G7" s="166">
        <f>C31*9/100</f>
        <v>9.459000000000001</v>
      </c>
      <c r="H7" s="17"/>
      <c r="J7" s="17"/>
    </row>
    <row r="8" spans="1:11" ht="15.75" thickBot="1">
      <c r="A8" s="484" t="s">
        <v>280</v>
      </c>
      <c r="B8" s="485" t="s">
        <v>228</v>
      </c>
      <c r="C8" s="486">
        <v>1.8</v>
      </c>
      <c r="D8" s="487" t="s">
        <v>559</v>
      </c>
      <c r="E8" s="19"/>
      <c r="H8" s="71"/>
      <c r="I8" s="16"/>
      <c r="J8" s="17"/>
      <c r="K8" s="16"/>
    </row>
    <row r="9" spans="1:11" ht="15.75" thickBot="1">
      <c r="A9" s="484" t="s">
        <v>280</v>
      </c>
      <c r="B9" s="485" t="s">
        <v>188</v>
      </c>
      <c r="C9" s="486">
        <v>1</v>
      </c>
      <c r="D9" s="487" t="s">
        <v>562</v>
      </c>
      <c r="E9" s="19"/>
      <c r="F9" s="83" t="s">
        <v>32</v>
      </c>
      <c r="G9" s="82" t="s">
        <v>33</v>
      </c>
      <c r="H9" s="27"/>
      <c r="I9" s="16"/>
      <c r="J9" s="17"/>
      <c r="K9" s="16"/>
    </row>
    <row r="10" spans="1:11" ht="15">
      <c r="A10" s="484" t="s">
        <v>280</v>
      </c>
      <c r="B10" s="485" t="s">
        <v>222</v>
      </c>
      <c r="C10" s="486">
        <v>1</v>
      </c>
      <c r="D10" s="487" t="s">
        <v>577</v>
      </c>
      <c r="E10" s="19"/>
      <c r="F10" s="80"/>
      <c r="G10" s="84"/>
      <c r="H10" s="17"/>
      <c r="I10" s="435"/>
      <c r="J10" s="17"/>
      <c r="K10" s="16"/>
    </row>
    <row r="11" spans="1:11" ht="15">
      <c r="A11" s="484" t="s">
        <v>280</v>
      </c>
      <c r="B11" s="485" t="s">
        <v>339</v>
      </c>
      <c r="C11" s="486">
        <v>0.7</v>
      </c>
      <c r="D11" s="487" t="s">
        <v>557</v>
      </c>
      <c r="E11" s="19"/>
      <c r="F11" s="78"/>
      <c r="G11" s="5"/>
      <c r="H11" s="17"/>
      <c r="I11" s="435"/>
      <c r="J11" s="17"/>
      <c r="K11" s="16"/>
    </row>
    <row r="12" spans="1:11" ht="15">
      <c r="A12" s="484" t="s">
        <v>280</v>
      </c>
      <c r="B12" s="485" t="s">
        <v>190</v>
      </c>
      <c r="C12" s="486">
        <v>0.6</v>
      </c>
      <c r="D12" s="487" t="s">
        <v>555</v>
      </c>
      <c r="E12" s="19"/>
      <c r="F12" s="78"/>
      <c r="G12" s="5"/>
      <c r="H12" s="17"/>
      <c r="I12" s="435"/>
      <c r="J12" s="17"/>
      <c r="K12" s="16"/>
    </row>
    <row r="13" spans="1:11" ht="15">
      <c r="A13" s="485" t="s">
        <v>280</v>
      </c>
      <c r="B13" s="485" t="s">
        <v>354</v>
      </c>
      <c r="C13" s="488">
        <v>0.1</v>
      </c>
      <c r="D13" s="487" t="s">
        <v>577</v>
      </c>
      <c r="E13" s="19"/>
      <c r="F13" s="78"/>
      <c r="G13" s="5"/>
      <c r="H13" s="17"/>
      <c r="I13" s="435"/>
      <c r="J13" s="17"/>
      <c r="K13" s="16"/>
    </row>
    <row r="14" spans="1:11" ht="15">
      <c r="A14" s="484" t="s">
        <v>278</v>
      </c>
      <c r="B14" s="485" t="s">
        <v>298</v>
      </c>
      <c r="C14" s="486">
        <v>8.5</v>
      </c>
      <c r="D14" s="487" t="s">
        <v>562</v>
      </c>
      <c r="E14" s="19"/>
      <c r="F14" s="78"/>
      <c r="G14" s="5"/>
      <c r="H14" s="17"/>
      <c r="I14" s="435"/>
      <c r="J14" s="17"/>
      <c r="K14" s="16"/>
    </row>
    <row r="15" spans="1:11" ht="15.75" thickBot="1">
      <c r="A15" s="485" t="s">
        <v>278</v>
      </c>
      <c r="B15" s="485" t="s">
        <v>221</v>
      </c>
      <c r="C15" s="488">
        <v>7.7</v>
      </c>
      <c r="D15" s="487" t="s">
        <v>551</v>
      </c>
      <c r="E15" s="19"/>
      <c r="G15" s="3"/>
      <c r="H15" s="71"/>
      <c r="I15" s="435"/>
      <c r="J15" s="17"/>
      <c r="K15" s="16"/>
    </row>
    <row r="16" spans="1:11" ht="15.75" thickBot="1">
      <c r="A16" s="484" t="s">
        <v>278</v>
      </c>
      <c r="B16" s="485" t="s">
        <v>581</v>
      </c>
      <c r="C16" s="486">
        <v>5.5</v>
      </c>
      <c r="D16" s="487" t="s">
        <v>551</v>
      </c>
      <c r="E16" s="19"/>
      <c r="F16" s="81" t="s">
        <v>37</v>
      </c>
      <c r="G16" s="82" t="s">
        <v>33</v>
      </c>
      <c r="H16" s="27"/>
      <c r="I16" s="435"/>
      <c r="J16" s="17"/>
      <c r="K16" s="16"/>
    </row>
    <row r="17" spans="1:11" ht="15">
      <c r="A17" s="484" t="s">
        <v>278</v>
      </c>
      <c r="B17" s="485" t="s">
        <v>524</v>
      </c>
      <c r="C17" s="486">
        <v>5.5</v>
      </c>
      <c r="D17" s="487" t="s">
        <v>559</v>
      </c>
      <c r="E17" s="19"/>
      <c r="F17" s="78" t="s">
        <v>573</v>
      </c>
      <c r="G17" s="5">
        <v>5</v>
      </c>
      <c r="H17" s="17"/>
      <c r="I17" s="435"/>
      <c r="J17" s="17"/>
      <c r="K17" s="16"/>
    </row>
    <row r="18" spans="1:11" ht="15">
      <c r="A18" s="484" t="s">
        <v>278</v>
      </c>
      <c r="B18" s="485" t="s">
        <v>283</v>
      </c>
      <c r="C18" s="486">
        <v>5.1</v>
      </c>
      <c r="D18" s="487" t="s">
        <v>558</v>
      </c>
      <c r="E18" s="19"/>
      <c r="F18" s="78"/>
      <c r="G18" s="5"/>
      <c r="H18" s="17"/>
      <c r="I18" s="16"/>
      <c r="J18" s="17"/>
      <c r="K18" s="16"/>
    </row>
    <row r="19" spans="1:11" ht="15">
      <c r="A19" s="484" t="s">
        <v>278</v>
      </c>
      <c r="B19" s="485" t="s">
        <v>326</v>
      </c>
      <c r="C19" s="486">
        <v>3</v>
      </c>
      <c r="D19" s="487" t="s">
        <v>550</v>
      </c>
      <c r="E19" s="19"/>
      <c r="F19" s="78"/>
      <c r="G19" s="5"/>
      <c r="H19" s="17"/>
      <c r="I19" s="16"/>
      <c r="J19" s="17"/>
      <c r="K19" s="16"/>
    </row>
    <row r="20" spans="1:11" ht="15">
      <c r="A20" s="484" t="s">
        <v>278</v>
      </c>
      <c r="B20" s="485" t="s">
        <v>244</v>
      </c>
      <c r="C20" s="486">
        <v>2.5</v>
      </c>
      <c r="D20" s="487" t="s">
        <v>552</v>
      </c>
      <c r="E20" s="19"/>
      <c r="F20" s="78"/>
      <c r="G20" s="5"/>
      <c r="H20" s="17"/>
      <c r="I20" s="16"/>
      <c r="J20" s="17"/>
      <c r="K20" s="16"/>
    </row>
    <row r="21" spans="1:11" ht="15">
      <c r="A21" s="484" t="s">
        <v>278</v>
      </c>
      <c r="B21" s="485" t="s">
        <v>371</v>
      </c>
      <c r="C21" s="486">
        <v>1.2</v>
      </c>
      <c r="D21" s="487" t="s">
        <v>577</v>
      </c>
      <c r="E21" s="19"/>
      <c r="F21" s="78"/>
      <c r="G21" s="5"/>
      <c r="H21" s="17"/>
      <c r="I21" s="16"/>
      <c r="J21" s="17"/>
      <c r="K21" s="16"/>
    </row>
    <row r="22" spans="1:11" ht="15">
      <c r="A22" s="484" t="s">
        <v>278</v>
      </c>
      <c r="B22" s="485" t="s">
        <v>303</v>
      </c>
      <c r="C22" s="486">
        <v>1</v>
      </c>
      <c r="D22" s="487" t="s">
        <v>577</v>
      </c>
      <c r="E22" s="19"/>
      <c r="F22" s="78"/>
      <c r="G22" s="5"/>
      <c r="H22" s="17"/>
      <c r="I22" s="16"/>
      <c r="J22" s="19"/>
      <c r="K22" s="16"/>
    </row>
    <row r="23" spans="1:11" ht="15">
      <c r="A23" s="485" t="s">
        <v>279</v>
      </c>
      <c r="B23" s="485" t="s">
        <v>573</v>
      </c>
      <c r="C23" s="486">
        <v>5</v>
      </c>
      <c r="D23" s="487" t="s">
        <v>559</v>
      </c>
      <c r="E23" s="19"/>
      <c r="F23" s="40"/>
      <c r="G23" s="28"/>
      <c r="H23" s="17"/>
      <c r="I23" s="16"/>
      <c r="J23" s="16"/>
      <c r="K23" s="16"/>
    </row>
    <row r="24" spans="1:8" ht="15.75" thickBot="1">
      <c r="A24" s="485" t="s">
        <v>279</v>
      </c>
      <c r="B24" s="485" t="s">
        <v>308</v>
      </c>
      <c r="C24" s="486">
        <v>16.3</v>
      </c>
      <c r="D24" s="487" t="s">
        <v>552</v>
      </c>
      <c r="E24" s="19"/>
      <c r="F24" s="40"/>
      <c r="G24" s="28"/>
      <c r="H24" s="17"/>
    </row>
    <row r="25" spans="1:8" ht="15.75" thickBot="1">
      <c r="A25" s="485" t="s">
        <v>279</v>
      </c>
      <c r="B25" s="485" t="s">
        <v>319</v>
      </c>
      <c r="C25" s="488">
        <v>10</v>
      </c>
      <c r="D25" s="487" t="s">
        <v>555</v>
      </c>
      <c r="E25" s="19"/>
      <c r="F25" s="86" t="s">
        <v>376</v>
      </c>
      <c r="G25" s="87" t="s">
        <v>33</v>
      </c>
      <c r="H25" s="85" t="s">
        <v>66</v>
      </c>
    </row>
    <row r="26" spans="1:8" ht="15">
      <c r="A26" s="485" t="s">
        <v>279</v>
      </c>
      <c r="B26" s="485" t="s">
        <v>226</v>
      </c>
      <c r="C26" s="488">
        <v>4.5</v>
      </c>
      <c r="D26" s="487" t="s">
        <v>558</v>
      </c>
      <c r="E26" s="19"/>
      <c r="F26" s="361" t="s">
        <v>237</v>
      </c>
      <c r="G26" s="297">
        <v>0.2</v>
      </c>
      <c r="H26" s="361" t="s">
        <v>36</v>
      </c>
    </row>
    <row r="27" spans="1:8" ht="15">
      <c r="A27" s="484" t="s">
        <v>279</v>
      </c>
      <c r="B27" s="485" t="s">
        <v>296</v>
      </c>
      <c r="C27" s="486">
        <v>4.2</v>
      </c>
      <c r="D27" s="487" t="s">
        <v>554</v>
      </c>
      <c r="E27" s="19"/>
      <c r="F27" s="84" t="s">
        <v>338</v>
      </c>
      <c r="G27" s="297">
        <v>1</v>
      </c>
      <c r="H27" s="84" t="s">
        <v>36</v>
      </c>
    </row>
    <row r="28" spans="1:8" ht="15.75" thickBot="1">
      <c r="A28" s="485" t="s">
        <v>279</v>
      </c>
      <c r="B28" s="485" t="s">
        <v>449</v>
      </c>
      <c r="C28" s="488">
        <v>3</v>
      </c>
      <c r="D28" s="487" t="s">
        <v>551</v>
      </c>
      <c r="E28" s="19"/>
      <c r="F28" s="5" t="s">
        <v>178</v>
      </c>
      <c r="G28" s="283">
        <v>1.8</v>
      </c>
      <c r="H28" s="5" t="s">
        <v>69</v>
      </c>
    </row>
    <row r="29" spans="1:8" ht="15.75" thickBot="1">
      <c r="A29" s="485" t="s">
        <v>279</v>
      </c>
      <c r="B29" s="485" t="s">
        <v>407</v>
      </c>
      <c r="C29" s="488">
        <v>1.8</v>
      </c>
      <c r="D29" s="487" t="s">
        <v>555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4" t="s">
        <v>279</v>
      </c>
      <c r="B30" s="485" t="s">
        <v>426</v>
      </c>
      <c r="C30" s="486">
        <v>1.4</v>
      </c>
      <c r="D30" s="487" t="s">
        <v>578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105.10000000000001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5.7</v>
      </c>
      <c r="D33" s="17"/>
    </row>
    <row r="36" spans="1:9" ht="12.75" customHeight="1">
      <c r="A36" s="18"/>
      <c r="B36" s="18"/>
      <c r="C36" s="18"/>
      <c r="D36" s="17"/>
      <c r="F36" s="587" t="s">
        <v>38</v>
      </c>
      <c r="G36" s="587"/>
      <c r="H36" s="588">
        <f>G6+Incassi!B12-G7</f>
        <v>13.240999999999998</v>
      </c>
      <c r="I36" s="588"/>
    </row>
    <row r="37" spans="1:9" ht="12.75" customHeight="1">
      <c r="A37" s="19"/>
      <c r="B37" s="19"/>
      <c r="C37" s="19"/>
      <c r="D37" s="17"/>
      <c r="F37" s="587"/>
      <c r="G37" s="587"/>
      <c r="H37" s="588"/>
      <c r="I37" s="588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84" t="s">
        <v>177</v>
      </c>
      <c r="B1" s="585"/>
      <c r="C1" s="586"/>
      <c r="D1" s="28"/>
      <c r="E1" s="17"/>
      <c r="F1" s="20" t="s">
        <v>29</v>
      </c>
      <c r="G1" s="175">
        <f>SUM(C4:C30)+H36+G26+G27+G28-G30-G31</f>
        <v>121.13999999999999</v>
      </c>
      <c r="H1" s="167">
        <f>SUM(C4:C30)+H36</f>
        <v>121.13999999999999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6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I3" s="18"/>
      <c r="J3" s="18"/>
      <c r="K3" s="18"/>
      <c r="L3" s="18"/>
      <c r="M3" s="18"/>
      <c r="N3" s="18"/>
      <c r="O3" s="18"/>
      <c r="P3" s="18"/>
    </row>
    <row r="4" spans="1:16" ht="15">
      <c r="A4" s="491" t="s">
        <v>25</v>
      </c>
      <c r="B4" s="489" t="s">
        <v>421</v>
      </c>
      <c r="C4" s="492">
        <v>6.2</v>
      </c>
      <c r="D4" s="196" t="s">
        <v>555</v>
      </c>
      <c r="E4" s="19"/>
      <c r="F4" s="12" t="s">
        <v>30</v>
      </c>
      <c r="G4" s="21">
        <f>SUM(C4:C30)+G10+G11+G12+G13</f>
        <v>113.99999999999999</v>
      </c>
      <c r="H4" s="27"/>
      <c r="I4" s="19"/>
      <c r="J4" s="19"/>
      <c r="K4" s="17"/>
      <c r="L4" s="19"/>
      <c r="M4" s="17"/>
      <c r="N4" s="19"/>
      <c r="O4" s="19"/>
      <c r="P4" s="19"/>
    </row>
    <row r="5" spans="1:16" ht="15">
      <c r="A5" s="491" t="s">
        <v>25</v>
      </c>
      <c r="B5" s="489" t="s">
        <v>328</v>
      </c>
      <c r="C5" s="492">
        <v>0.1</v>
      </c>
      <c r="D5" s="196" t="s">
        <v>555</v>
      </c>
      <c r="E5" s="19"/>
      <c r="F5" s="23"/>
      <c r="G5" s="23"/>
      <c r="H5" s="17"/>
      <c r="I5" s="19"/>
      <c r="J5" s="19"/>
      <c r="K5" s="516">
        <f>C31+H36</f>
        <v>121.13999999999999</v>
      </c>
      <c r="L5" s="19"/>
      <c r="M5" s="17"/>
      <c r="N5" s="19"/>
      <c r="O5" s="19"/>
      <c r="P5" s="19"/>
    </row>
    <row r="6" spans="1:16" ht="15">
      <c r="A6" s="491" t="s">
        <v>280</v>
      </c>
      <c r="B6" s="489" t="s">
        <v>427</v>
      </c>
      <c r="C6" s="492">
        <v>5</v>
      </c>
      <c r="D6" s="196" t="s">
        <v>558</v>
      </c>
      <c r="E6" s="19"/>
      <c r="F6" s="22" t="s">
        <v>31</v>
      </c>
      <c r="G6" s="22">
        <f>C33-G17-G18-G19-G20-G21</f>
        <v>0.1</v>
      </c>
      <c r="H6" s="17"/>
      <c r="I6" s="19"/>
      <c r="J6" s="19"/>
      <c r="K6" s="17"/>
      <c r="L6" s="19"/>
      <c r="M6" s="17"/>
      <c r="N6" s="19"/>
      <c r="O6" s="19"/>
      <c r="P6" s="19"/>
    </row>
    <row r="7" spans="1:16" ht="15">
      <c r="A7" s="491" t="s">
        <v>280</v>
      </c>
      <c r="B7" s="489" t="s">
        <v>285</v>
      </c>
      <c r="C7" s="492">
        <v>4.2</v>
      </c>
      <c r="D7" s="196" t="s">
        <v>552</v>
      </c>
      <c r="E7" s="19"/>
      <c r="F7" s="79" t="s">
        <v>67</v>
      </c>
      <c r="G7" s="166">
        <f>C31*9/100</f>
        <v>10.259999999999998</v>
      </c>
      <c r="H7" s="17"/>
      <c r="I7" s="19"/>
      <c r="J7" s="19"/>
      <c r="K7" s="17"/>
      <c r="L7" s="19"/>
      <c r="M7" s="17"/>
      <c r="N7" s="19"/>
      <c r="O7" s="19"/>
      <c r="P7" s="19"/>
    </row>
    <row r="8" spans="1:16" ht="15.75" thickBot="1">
      <c r="A8" s="491" t="s">
        <v>280</v>
      </c>
      <c r="B8" s="489" t="s">
        <v>330</v>
      </c>
      <c r="C8" s="492">
        <v>3.3</v>
      </c>
      <c r="D8" s="196" t="s">
        <v>555</v>
      </c>
      <c r="E8" s="19"/>
      <c r="H8" s="71"/>
      <c r="I8" s="19"/>
      <c r="J8" s="19"/>
      <c r="K8" s="17"/>
      <c r="L8" s="19"/>
      <c r="M8" s="17"/>
      <c r="N8" s="19"/>
      <c r="O8" s="19"/>
      <c r="P8" s="19"/>
    </row>
    <row r="9" spans="1:16" ht="15.75" thickBot="1">
      <c r="A9" s="491" t="s">
        <v>280</v>
      </c>
      <c r="B9" s="489" t="s">
        <v>410</v>
      </c>
      <c r="C9" s="492">
        <v>1.8</v>
      </c>
      <c r="D9" s="196" t="s">
        <v>553</v>
      </c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7"/>
      <c r="N9" s="19"/>
      <c r="O9" s="19"/>
      <c r="P9" s="19"/>
    </row>
    <row r="10" spans="1:16" ht="15">
      <c r="A10" s="491" t="s">
        <v>280</v>
      </c>
      <c r="B10" s="489" t="s">
        <v>246</v>
      </c>
      <c r="C10" s="492">
        <v>1.1</v>
      </c>
      <c r="D10" s="196" t="s">
        <v>557</v>
      </c>
      <c r="E10" s="19"/>
      <c r="F10" s="80"/>
      <c r="G10" s="84"/>
      <c r="H10" s="17"/>
      <c r="I10" s="209"/>
      <c r="J10" s="19"/>
      <c r="K10" s="17"/>
      <c r="L10" s="19"/>
      <c r="M10" s="17"/>
      <c r="N10" s="19"/>
      <c r="O10" s="19"/>
      <c r="P10" s="19"/>
    </row>
    <row r="11" spans="1:16" ht="15">
      <c r="A11" s="489" t="s">
        <v>280</v>
      </c>
      <c r="B11" s="489" t="s">
        <v>297</v>
      </c>
      <c r="C11" s="490">
        <v>1</v>
      </c>
      <c r="D11" s="196" t="s">
        <v>564</v>
      </c>
      <c r="E11" s="19"/>
      <c r="F11" s="78"/>
      <c r="G11" s="5"/>
      <c r="H11" s="17"/>
      <c r="I11" s="209"/>
      <c r="J11" s="19"/>
      <c r="K11" s="17"/>
      <c r="L11" s="19"/>
      <c r="M11" s="17"/>
      <c r="N11" s="19"/>
      <c r="O11" s="19"/>
      <c r="P11" s="19"/>
    </row>
    <row r="12" spans="1:16" ht="15">
      <c r="A12" s="489" t="s">
        <v>280</v>
      </c>
      <c r="B12" s="489" t="s">
        <v>485</v>
      </c>
      <c r="C12" s="490">
        <v>0.9</v>
      </c>
      <c r="D12" s="196" t="s">
        <v>578</v>
      </c>
      <c r="E12" s="19"/>
      <c r="F12" s="78"/>
      <c r="G12" s="5"/>
      <c r="H12" s="17"/>
      <c r="I12" s="19"/>
      <c r="J12" s="19"/>
      <c r="K12" s="17"/>
      <c r="L12" s="19"/>
      <c r="M12" s="17"/>
      <c r="N12" s="19"/>
      <c r="O12" s="19"/>
      <c r="P12" s="19"/>
    </row>
    <row r="13" spans="1:16" ht="15">
      <c r="A13" s="489" t="s">
        <v>280</v>
      </c>
      <c r="B13" s="489" t="s">
        <v>486</v>
      </c>
      <c r="C13" s="490">
        <v>0.1</v>
      </c>
      <c r="D13" s="196" t="s">
        <v>563</v>
      </c>
      <c r="E13" s="19"/>
      <c r="F13" s="78"/>
      <c r="G13" s="5"/>
      <c r="H13" s="17"/>
      <c r="I13" s="19"/>
      <c r="J13" s="19"/>
      <c r="K13" s="17"/>
      <c r="L13" s="19"/>
      <c r="M13" s="17"/>
      <c r="N13" s="19"/>
      <c r="O13" s="19"/>
      <c r="P13" s="19"/>
    </row>
    <row r="14" spans="1:16" ht="15">
      <c r="A14" s="491" t="s">
        <v>280</v>
      </c>
      <c r="B14" s="489" t="s">
        <v>353</v>
      </c>
      <c r="C14" s="492">
        <v>0.1</v>
      </c>
      <c r="D14" s="196" t="s">
        <v>574</v>
      </c>
      <c r="E14" s="19"/>
      <c r="F14" s="78"/>
      <c r="G14" s="5"/>
      <c r="H14" s="17"/>
      <c r="I14" s="19"/>
      <c r="J14" s="19"/>
      <c r="K14" s="17"/>
      <c r="L14" s="19"/>
      <c r="M14" s="17"/>
      <c r="N14" s="19"/>
      <c r="O14" s="19"/>
      <c r="P14" s="19"/>
    </row>
    <row r="15" spans="1:16" ht="15.75" thickBot="1">
      <c r="A15" s="491" t="s">
        <v>280</v>
      </c>
      <c r="B15" s="489" t="s">
        <v>487</v>
      </c>
      <c r="C15" s="490">
        <v>0.1</v>
      </c>
      <c r="D15" s="196" t="s">
        <v>552</v>
      </c>
      <c r="E15" s="19"/>
      <c r="G15" s="3"/>
      <c r="H15" s="71"/>
      <c r="I15" s="19"/>
      <c r="J15" s="19"/>
      <c r="K15" s="17"/>
      <c r="L15" s="19"/>
      <c r="M15" s="17"/>
      <c r="N15" s="19"/>
      <c r="O15" s="19"/>
      <c r="P15" s="19"/>
    </row>
    <row r="16" spans="1:16" ht="15.75" thickBot="1">
      <c r="A16" s="491" t="s">
        <v>278</v>
      </c>
      <c r="B16" s="489" t="s">
        <v>219</v>
      </c>
      <c r="C16" s="492">
        <v>12.1</v>
      </c>
      <c r="D16" s="196" t="s">
        <v>558</v>
      </c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7"/>
      <c r="N16" s="19"/>
      <c r="O16" s="19"/>
      <c r="P16" s="19"/>
    </row>
    <row r="17" spans="1:16" ht="15">
      <c r="A17" s="489" t="s">
        <v>278</v>
      </c>
      <c r="B17" s="489" t="s">
        <v>214</v>
      </c>
      <c r="C17" s="490">
        <v>8.4</v>
      </c>
      <c r="D17" s="196" t="s">
        <v>562</v>
      </c>
      <c r="E17" s="19"/>
      <c r="F17" s="78"/>
      <c r="G17" s="5"/>
      <c r="H17" s="17"/>
      <c r="I17" s="19"/>
      <c r="J17" s="19"/>
      <c r="K17" s="17"/>
      <c r="L17" s="19"/>
      <c r="M17" s="17"/>
      <c r="N17" s="19"/>
      <c r="O17" s="19"/>
      <c r="P17" s="19"/>
    </row>
    <row r="18" spans="1:16" ht="15">
      <c r="A18" s="491" t="s">
        <v>278</v>
      </c>
      <c r="B18" s="489" t="s">
        <v>413</v>
      </c>
      <c r="C18" s="492">
        <v>6.3</v>
      </c>
      <c r="D18" s="196" t="s">
        <v>577</v>
      </c>
      <c r="E18" s="19"/>
      <c r="F18" s="78"/>
      <c r="G18" s="5"/>
      <c r="H18" s="17"/>
      <c r="I18" s="19"/>
      <c r="J18" s="19"/>
      <c r="K18" s="17"/>
      <c r="L18" s="19"/>
      <c r="M18" s="17"/>
      <c r="N18" s="19"/>
      <c r="O18" s="19"/>
      <c r="P18" s="19"/>
    </row>
    <row r="19" spans="1:16" ht="15">
      <c r="A19" s="491" t="s">
        <v>278</v>
      </c>
      <c r="B19" s="489" t="s">
        <v>382</v>
      </c>
      <c r="C19" s="492">
        <v>4.5</v>
      </c>
      <c r="D19" s="196" t="s">
        <v>552</v>
      </c>
      <c r="E19" s="19"/>
      <c r="F19" s="78"/>
      <c r="G19" s="5"/>
      <c r="H19" s="17"/>
      <c r="I19" s="19"/>
      <c r="J19" s="19"/>
      <c r="K19" s="17"/>
      <c r="L19" s="19"/>
      <c r="M19" s="17"/>
      <c r="N19" s="19"/>
      <c r="O19" s="19"/>
      <c r="P19" s="19"/>
    </row>
    <row r="20" spans="1:16" ht="15">
      <c r="A20" s="489" t="s">
        <v>278</v>
      </c>
      <c r="B20" s="489" t="s">
        <v>434</v>
      </c>
      <c r="C20" s="490">
        <v>3.9</v>
      </c>
      <c r="D20" s="196" t="s">
        <v>557</v>
      </c>
      <c r="E20" s="19"/>
      <c r="F20" s="78"/>
      <c r="G20" s="5"/>
      <c r="H20" s="17"/>
      <c r="I20" s="19"/>
      <c r="J20" s="19"/>
      <c r="K20" s="17"/>
      <c r="L20" s="19"/>
      <c r="M20" s="17"/>
      <c r="N20" s="19"/>
      <c r="O20" s="19"/>
      <c r="P20" s="19"/>
    </row>
    <row r="21" spans="1:16" ht="15">
      <c r="A21" s="491" t="s">
        <v>278</v>
      </c>
      <c r="B21" s="489" t="s">
        <v>364</v>
      </c>
      <c r="C21" s="492">
        <v>0.8</v>
      </c>
      <c r="D21" s="196" t="s">
        <v>550</v>
      </c>
      <c r="E21" s="19"/>
      <c r="F21" s="78"/>
      <c r="G21" s="5"/>
      <c r="H21" s="17"/>
      <c r="I21" s="19"/>
      <c r="J21" s="19"/>
      <c r="K21" s="17"/>
      <c r="L21" s="19"/>
      <c r="M21" s="17"/>
      <c r="N21" s="19"/>
      <c r="O21" s="19"/>
      <c r="P21" s="19"/>
    </row>
    <row r="22" spans="1:16" ht="15">
      <c r="A22" s="489" t="s">
        <v>278</v>
      </c>
      <c r="B22" s="489" t="s">
        <v>492</v>
      </c>
      <c r="C22" s="490">
        <v>0.5</v>
      </c>
      <c r="D22" s="196" t="s">
        <v>555</v>
      </c>
      <c r="E22" s="19"/>
      <c r="F22" s="78"/>
      <c r="G22" s="5"/>
      <c r="H22" s="17"/>
      <c r="I22" s="19"/>
      <c r="J22" s="19"/>
      <c r="K22" s="19"/>
      <c r="L22" s="19"/>
      <c r="M22" s="17"/>
      <c r="N22" s="19"/>
      <c r="O22" s="19"/>
      <c r="P22" s="19"/>
    </row>
    <row r="23" spans="1:16" ht="15">
      <c r="A23" s="489" t="s">
        <v>278</v>
      </c>
      <c r="B23" s="489" t="s">
        <v>243</v>
      </c>
      <c r="C23" s="490">
        <v>0.4</v>
      </c>
      <c r="D23" s="196" t="s">
        <v>564</v>
      </c>
      <c r="E23" s="19"/>
      <c r="F23" s="40"/>
      <c r="G23" s="28"/>
      <c r="H23" s="17"/>
      <c r="I23" s="19"/>
      <c r="J23" s="19"/>
      <c r="K23" s="19"/>
      <c r="L23" s="19"/>
      <c r="M23" s="19"/>
      <c r="N23" s="19"/>
      <c r="O23" s="19"/>
      <c r="P23" s="19"/>
    </row>
    <row r="24" spans="1:16" ht="15.75" thickBot="1">
      <c r="A24" s="491" t="s">
        <v>278</v>
      </c>
      <c r="B24" s="489" t="s">
        <v>488</v>
      </c>
      <c r="C24" s="492">
        <v>0.2</v>
      </c>
      <c r="D24" s="196" t="s">
        <v>561</v>
      </c>
      <c r="E24" s="19"/>
      <c r="F24" s="40"/>
      <c r="G24" s="28"/>
      <c r="H24" s="17"/>
      <c r="I24" s="16"/>
      <c r="J24" s="16"/>
      <c r="K24" s="19"/>
      <c r="L24" s="19"/>
      <c r="M24" s="19"/>
      <c r="N24" s="19"/>
      <c r="O24" s="19"/>
      <c r="P24" s="19"/>
    </row>
    <row r="25" spans="1:16" ht="15.75" thickBot="1">
      <c r="A25" s="491" t="s">
        <v>279</v>
      </c>
      <c r="B25" s="489" t="s">
        <v>223</v>
      </c>
      <c r="C25" s="492">
        <v>38.1</v>
      </c>
      <c r="D25" s="196" t="s">
        <v>552</v>
      </c>
      <c r="E25" s="19"/>
      <c r="F25" s="86" t="s">
        <v>126</v>
      </c>
      <c r="G25" s="87" t="s">
        <v>33</v>
      </c>
      <c r="H25" s="85" t="s">
        <v>66</v>
      </c>
      <c r="K25" s="19"/>
      <c r="L25" s="19"/>
      <c r="M25" s="19"/>
      <c r="N25" s="19"/>
      <c r="O25" s="19"/>
      <c r="P25" s="19"/>
    </row>
    <row r="26" spans="1:16" ht="15">
      <c r="A26" s="491" t="s">
        <v>279</v>
      </c>
      <c r="B26" s="489" t="s">
        <v>419</v>
      </c>
      <c r="C26" s="492">
        <v>13.1</v>
      </c>
      <c r="D26" s="196" t="s">
        <v>564</v>
      </c>
      <c r="E26" s="19"/>
      <c r="F26" s="80"/>
      <c r="G26" s="88"/>
      <c r="H26" s="84"/>
      <c r="K26" s="19"/>
      <c r="L26" s="19"/>
      <c r="M26" s="19"/>
      <c r="N26" s="19"/>
      <c r="O26" s="19"/>
      <c r="P26" s="19"/>
    </row>
    <row r="27" spans="1:16" ht="15">
      <c r="A27" s="491" t="s">
        <v>279</v>
      </c>
      <c r="B27" s="489" t="s">
        <v>369</v>
      </c>
      <c r="C27" s="492">
        <v>1.2</v>
      </c>
      <c r="D27" s="196" t="s">
        <v>576</v>
      </c>
      <c r="E27" s="19"/>
      <c r="F27" s="78"/>
      <c r="G27" s="89"/>
      <c r="H27" s="5"/>
      <c r="K27" s="19"/>
      <c r="L27" s="19"/>
      <c r="M27" s="19"/>
      <c r="N27" s="19"/>
      <c r="O27" s="19"/>
      <c r="P27" s="19"/>
    </row>
    <row r="28" spans="1:8" ht="15.75" thickBot="1">
      <c r="A28" s="491" t="s">
        <v>279</v>
      </c>
      <c r="B28" s="489" t="s">
        <v>490</v>
      </c>
      <c r="C28" s="492">
        <v>0.3</v>
      </c>
      <c r="D28" s="196" t="s">
        <v>563</v>
      </c>
      <c r="E28" s="19"/>
      <c r="F28" s="78"/>
      <c r="G28" s="89"/>
      <c r="H28" s="5"/>
    </row>
    <row r="29" spans="1:8" ht="15.75" thickBot="1">
      <c r="A29" s="491" t="s">
        <v>279</v>
      </c>
      <c r="B29" s="489" t="s">
        <v>489</v>
      </c>
      <c r="C29" s="492">
        <v>0.2</v>
      </c>
      <c r="D29" s="196" t="s">
        <v>556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9" t="s">
        <v>279</v>
      </c>
      <c r="B30" s="489" t="s">
        <v>491</v>
      </c>
      <c r="C30" s="490">
        <v>0.1</v>
      </c>
      <c r="D30" s="196" t="s">
        <v>575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113.99999999999999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0.1</v>
      </c>
      <c r="D33" s="17"/>
    </row>
    <row r="36" spans="1:9" ht="12.75" customHeight="1">
      <c r="A36" s="18"/>
      <c r="B36" s="18"/>
      <c r="C36" s="18"/>
      <c r="D36" s="17"/>
      <c r="F36" s="587" t="s">
        <v>38</v>
      </c>
      <c r="G36" s="587"/>
      <c r="H36" s="588">
        <f>G6+Incassi!B3-G7</f>
        <v>7.140000000000004</v>
      </c>
      <c r="I36" s="588"/>
    </row>
    <row r="37" spans="1:9" ht="12.75" customHeight="1">
      <c r="A37" s="19"/>
      <c r="B37" s="19"/>
      <c r="C37" s="19"/>
      <c r="D37" s="17"/>
      <c r="F37" s="587"/>
      <c r="G37" s="587"/>
      <c r="H37" s="588"/>
      <c r="I37" s="588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80" zoomScaleNormal="80" zoomScalePageLayoutView="0" workbookViewId="0" topLeftCell="A1">
      <selection activeCell="Z2" sqref="Z2:Z21"/>
    </sheetView>
  </sheetViews>
  <sheetFormatPr defaultColWidth="9.140625" defaultRowHeight="12.75"/>
  <cols>
    <col min="1" max="1" width="17.42187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1.421875" style="40" customWidth="1"/>
    <col min="6" max="6" width="16.281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8.7109375" style="3" customWidth="1"/>
    <col min="11" max="11" width="15.281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1.421875" style="40" customWidth="1"/>
    <col min="16" max="16" width="15.57421875" style="0" bestFit="1" customWidth="1"/>
    <col min="17" max="17" width="4.421875" style="3" bestFit="1" customWidth="1"/>
    <col min="18" max="18" width="7.00390625" style="3" customWidth="1"/>
    <col min="19" max="19" width="5.00390625" style="3" bestFit="1" customWidth="1"/>
    <col min="21" max="21" width="18.140625" style="0" bestFit="1" customWidth="1"/>
    <col min="22" max="22" width="5.00390625" style="0" customWidth="1"/>
    <col min="23" max="23" width="8.140625" style="0" customWidth="1"/>
    <col min="24" max="24" width="5.57421875" style="0" bestFit="1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79</v>
      </c>
      <c r="K1" s="16"/>
    </row>
    <row r="2" spans="1:29" s="2" customFormat="1" ht="13.5" thickBot="1">
      <c r="A2" s="362" t="s">
        <v>35</v>
      </c>
      <c r="B2" s="363" t="s">
        <v>95</v>
      </c>
      <c r="C2" s="364" t="s">
        <v>96</v>
      </c>
      <c r="D2" s="365" t="s">
        <v>97</v>
      </c>
      <c r="E2" s="149"/>
      <c r="F2" s="362" t="s">
        <v>104</v>
      </c>
      <c r="G2" s="363" t="s">
        <v>95</v>
      </c>
      <c r="H2" s="364" t="s">
        <v>96</v>
      </c>
      <c r="I2" s="365" t="s">
        <v>97</v>
      </c>
      <c r="J2" s="161"/>
      <c r="K2" s="362" t="s">
        <v>93</v>
      </c>
      <c r="L2" s="363" t="s">
        <v>95</v>
      </c>
      <c r="M2" s="364" t="s">
        <v>96</v>
      </c>
      <c r="N2" s="365" t="s">
        <v>97</v>
      </c>
      <c r="O2" s="149"/>
      <c r="P2" s="362" t="s">
        <v>42</v>
      </c>
      <c r="Q2" s="363" t="s">
        <v>95</v>
      </c>
      <c r="R2" s="364" t="s">
        <v>96</v>
      </c>
      <c r="S2" s="365" t="s">
        <v>97</v>
      </c>
      <c r="U2" s="362" t="s">
        <v>41</v>
      </c>
      <c r="V2" s="363" t="s">
        <v>95</v>
      </c>
      <c r="W2" s="364" t="s">
        <v>96</v>
      </c>
      <c r="X2" s="365" t="s">
        <v>97</v>
      </c>
      <c r="Y2" s="149"/>
      <c r="Z2" s="362" t="s">
        <v>34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 t="s">
        <v>365</v>
      </c>
      <c r="B3" s="367">
        <v>5.5</v>
      </c>
      <c r="C3" s="367"/>
      <c r="D3" s="368">
        <f>B3+C3</f>
        <v>5.5</v>
      </c>
      <c r="E3" s="19"/>
      <c r="F3" s="366" t="s">
        <v>209</v>
      </c>
      <c r="G3" s="367">
        <v>6</v>
      </c>
      <c r="H3" s="367"/>
      <c r="I3" s="368">
        <f>G3+H3</f>
        <v>6</v>
      </c>
      <c r="J3" s="17"/>
      <c r="K3" s="366" t="s">
        <v>300</v>
      </c>
      <c r="L3" s="367">
        <v>6</v>
      </c>
      <c r="M3" s="367"/>
      <c r="N3" s="368">
        <f>L3+M3</f>
        <v>6</v>
      </c>
      <c r="O3" s="19"/>
      <c r="P3" s="366" t="s">
        <v>194</v>
      </c>
      <c r="Q3" s="367">
        <v>7</v>
      </c>
      <c r="R3" s="367"/>
      <c r="S3" s="368">
        <f>Q3+R3</f>
        <v>7</v>
      </c>
      <c r="U3" s="366" t="s">
        <v>284</v>
      </c>
      <c r="V3" s="367">
        <v>6.5</v>
      </c>
      <c r="W3" s="367"/>
      <c r="X3" s="368">
        <f>V3+W3</f>
        <v>6.5</v>
      </c>
      <c r="Y3" s="19"/>
      <c r="Z3" s="366" t="s">
        <v>397</v>
      </c>
      <c r="AA3" s="367">
        <v>6</v>
      </c>
      <c r="AB3" s="367"/>
      <c r="AC3" s="368">
        <f>AA3+AB3</f>
        <v>6</v>
      </c>
    </row>
    <row r="4" spans="1:29" s="16" customFormat="1" ht="12.75">
      <c r="A4" s="369" t="s">
        <v>540</v>
      </c>
      <c r="B4" s="164">
        <v>6.5</v>
      </c>
      <c r="C4" s="164"/>
      <c r="D4" s="370">
        <f aca="true" t="shared" si="0" ref="D4:D13">B4+C4</f>
        <v>6.5</v>
      </c>
      <c r="E4" s="19"/>
      <c r="F4" s="369" t="s">
        <v>341</v>
      </c>
      <c r="G4" s="164">
        <v>6.5</v>
      </c>
      <c r="H4" s="164">
        <v>0.5</v>
      </c>
      <c r="I4" s="370">
        <f aca="true" t="shared" si="1" ref="I4:I13">G4+H4</f>
        <v>7</v>
      </c>
      <c r="J4" s="17"/>
      <c r="K4" s="369" t="s">
        <v>424</v>
      </c>
      <c r="L4" s="164">
        <v>4.5</v>
      </c>
      <c r="M4" s="164"/>
      <c r="N4" s="370">
        <f aca="true" t="shared" si="2" ref="N4:N13">L4+M4</f>
        <v>4.5</v>
      </c>
      <c r="O4" s="19"/>
      <c r="P4" s="369" t="s">
        <v>425</v>
      </c>
      <c r="Q4" s="208">
        <v>6</v>
      </c>
      <c r="R4" s="164"/>
      <c r="S4" s="370">
        <f aca="true" t="shared" si="3" ref="S4:S13">Q4+R4</f>
        <v>6</v>
      </c>
      <c r="U4" s="369" t="s">
        <v>335</v>
      </c>
      <c r="V4" s="164">
        <v>6.5</v>
      </c>
      <c r="W4" s="164"/>
      <c r="X4" s="370">
        <f aca="true" t="shared" si="4" ref="X4:X13">V4+W4</f>
        <v>6.5</v>
      </c>
      <c r="Y4" s="19"/>
      <c r="Z4" s="369" t="s">
        <v>399</v>
      </c>
      <c r="AA4" s="164">
        <v>6</v>
      </c>
      <c r="AB4" s="164"/>
      <c r="AC4" s="370">
        <f aca="true" t="shared" si="5" ref="AC4:AC13">AA4+AB4</f>
        <v>6</v>
      </c>
    </row>
    <row r="5" spans="1:29" s="16" customFormat="1" ht="12.75">
      <c r="A5" s="369" t="s">
        <v>411</v>
      </c>
      <c r="B5" s="164">
        <v>7</v>
      </c>
      <c r="C5" s="164"/>
      <c r="D5" s="370">
        <f t="shared" si="0"/>
        <v>7</v>
      </c>
      <c r="E5" s="19"/>
      <c r="F5" s="369" t="s">
        <v>292</v>
      </c>
      <c r="G5" s="208"/>
      <c r="H5" s="164"/>
      <c r="I5" s="370">
        <f t="shared" si="1"/>
        <v>0</v>
      </c>
      <c r="J5" s="17"/>
      <c r="K5" s="369" t="s">
        <v>534</v>
      </c>
      <c r="L5" s="208">
        <v>6</v>
      </c>
      <c r="M5" s="164"/>
      <c r="N5" s="370">
        <f t="shared" si="2"/>
        <v>6</v>
      </c>
      <c r="O5" s="19"/>
      <c r="P5" s="369" t="s">
        <v>321</v>
      </c>
      <c r="Q5" s="164">
        <v>6</v>
      </c>
      <c r="R5" s="164"/>
      <c r="S5" s="370">
        <f t="shared" si="3"/>
        <v>6</v>
      </c>
      <c r="U5" s="369" t="s">
        <v>377</v>
      </c>
      <c r="V5" s="164">
        <v>6</v>
      </c>
      <c r="W5" s="164"/>
      <c r="X5" s="370">
        <f t="shared" si="4"/>
        <v>6</v>
      </c>
      <c r="Y5" s="19"/>
      <c r="Z5" s="369" t="s">
        <v>206</v>
      </c>
      <c r="AA5" s="164">
        <v>6.5</v>
      </c>
      <c r="AB5" s="164"/>
      <c r="AC5" s="370">
        <f t="shared" si="5"/>
        <v>6.5</v>
      </c>
    </row>
    <row r="6" spans="1:29" s="16" customFormat="1" ht="12.75">
      <c r="A6" s="369" t="s">
        <v>541</v>
      </c>
      <c r="B6" s="164">
        <v>6</v>
      </c>
      <c r="C6" s="164"/>
      <c r="D6" s="370">
        <f t="shared" si="0"/>
        <v>6</v>
      </c>
      <c r="E6" s="19"/>
      <c r="F6" s="369" t="s">
        <v>260</v>
      </c>
      <c r="G6" s="164">
        <v>7</v>
      </c>
      <c r="H6" s="164"/>
      <c r="I6" s="370">
        <f t="shared" si="1"/>
        <v>7</v>
      </c>
      <c r="J6" s="17"/>
      <c r="K6" s="369" t="s">
        <v>461</v>
      </c>
      <c r="L6" s="164">
        <v>6.5</v>
      </c>
      <c r="M6" s="164">
        <v>0.5</v>
      </c>
      <c r="N6" s="370">
        <f t="shared" si="2"/>
        <v>7</v>
      </c>
      <c r="O6" s="19"/>
      <c r="P6" s="369" t="s">
        <v>444</v>
      </c>
      <c r="Q6" s="164">
        <v>6.5</v>
      </c>
      <c r="R6" s="164"/>
      <c r="S6" s="370">
        <f t="shared" si="3"/>
        <v>6.5</v>
      </c>
      <c r="U6" s="369" t="s">
        <v>480</v>
      </c>
      <c r="V6" s="164">
        <v>6</v>
      </c>
      <c r="W6" s="164"/>
      <c r="X6" s="370">
        <f t="shared" si="4"/>
        <v>6</v>
      </c>
      <c r="Y6" s="19"/>
      <c r="Z6" s="369" t="s">
        <v>352</v>
      </c>
      <c r="AA6" s="208">
        <v>6</v>
      </c>
      <c r="AB6" s="164"/>
      <c r="AC6" s="370">
        <f t="shared" si="5"/>
        <v>6</v>
      </c>
    </row>
    <row r="7" spans="1:29" s="16" customFormat="1" ht="12.75">
      <c r="A7" s="369" t="s">
        <v>468</v>
      </c>
      <c r="B7" s="164">
        <v>7.5</v>
      </c>
      <c r="C7" s="164"/>
      <c r="D7" s="370">
        <f t="shared" si="0"/>
        <v>7.5</v>
      </c>
      <c r="E7" s="19"/>
      <c r="F7" s="369" t="s">
        <v>385</v>
      </c>
      <c r="G7" s="164">
        <v>6</v>
      </c>
      <c r="H7" s="164"/>
      <c r="I7" s="370">
        <f t="shared" si="1"/>
        <v>6</v>
      </c>
      <c r="J7" s="17"/>
      <c r="K7" s="369" t="s">
        <v>252</v>
      </c>
      <c r="L7" s="164">
        <v>6.5</v>
      </c>
      <c r="M7" s="164">
        <v>0.5</v>
      </c>
      <c r="N7" s="370">
        <f t="shared" si="2"/>
        <v>7</v>
      </c>
      <c r="O7" s="19"/>
      <c r="P7" s="369" t="s">
        <v>537</v>
      </c>
      <c r="Q7" s="164">
        <v>5</v>
      </c>
      <c r="R7" s="164"/>
      <c r="S7" s="370">
        <f t="shared" si="3"/>
        <v>5</v>
      </c>
      <c r="U7" s="369" t="s">
        <v>293</v>
      </c>
      <c r="V7" s="164">
        <v>7</v>
      </c>
      <c r="W7" s="164">
        <v>3</v>
      </c>
      <c r="X7" s="370">
        <f t="shared" si="4"/>
        <v>10</v>
      </c>
      <c r="Y7" s="19"/>
      <c r="Z7" s="369" t="s">
        <v>320</v>
      </c>
      <c r="AA7" s="164">
        <v>6.5</v>
      </c>
      <c r="AB7" s="164"/>
      <c r="AC7" s="370">
        <f t="shared" si="5"/>
        <v>6.5</v>
      </c>
    </row>
    <row r="8" spans="1:29" s="16" customFormat="1" ht="12.75">
      <c r="A8" s="369" t="s">
        <v>467</v>
      </c>
      <c r="B8" s="164">
        <v>5</v>
      </c>
      <c r="C8" s="164"/>
      <c r="D8" s="370">
        <f t="shared" si="0"/>
        <v>5</v>
      </c>
      <c r="E8" s="19"/>
      <c r="F8" s="369" t="s">
        <v>422</v>
      </c>
      <c r="G8" s="164">
        <v>6</v>
      </c>
      <c r="H8" s="164">
        <v>-0.5</v>
      </c>
      <c r="I8" s="370">
        <f t="shared" si="1"/>
        <v>5.5</v>
      </c>
      <c r="J8" s="17"/>
      <c r="K8" s="369" t="s">
        <v>405</v>
      </c>
      <c r="L8" s="164">
        <v>6.5</v>
      </c>
      <c r="M8" s="164"/>
      <c r="N8" s="370">
        <f t="shared" si="2"/>
        <v>6.5</v>
      </c>
      <c r="O8" s="19"/>
      <c r="P8" s="369" t="s">
        <v>181</v>
      </c>
      <c r="Q8" s="164">
        <v>5.5</v>
      </c>
      <c r="R8" s="164"/>
      <c r="S8" s="370">
        <f t="shared" si="3"/>
        <v>5.5</v>
      </c>
      <c r="U8" s="369" t="s">
        <v>527</v>
      </c>
      <c r="V8" s="164">
        <v>6.5</v>
      </c>
      <c r="W8" s="164"/>
      <c r="X8" s="370">
        <f t="shared" si="4"/>
        <v>6.5</v>
      </c>
      <c r="Y8" s="19"/>
      <c r="Z8" s="369" t="s">
        <v>406</v>
      </c>
      <c r="AA8" s="164">
        <v>7</v>
      </c>
      <c r="AB8" s="164"/>
      <c r="AC8" s="370">
        <f t="shared" si="5"/>
        <v>7</v>
      </c>
    </row>
    <row r="9" spans="1:29" s="16" customFormat="1" ht="12.75">
      <c r="A9" s="369" t="s">
        <v>542</v>
      </c>
      <c r="B9" s="164">
        <v>6</v>
      </c>
      <c r="C9" s="164"/>
      <c r="D9" s="370">
        <f t="shared" si="0"/>
        <v>6</v>
      </c>
      <c r="E9" s="19"/>
      <c r="F9" s="369" t="s">
        <v>518</v>
      </c>
      <c r="G9" s="208"/>
      <c r="H9" s="164"/>
      <c r="I9" s="370">
        <f t="shared" si="1"/>
        <v>0</v>
      </c>
      <c r="J9" s="17"/>
      <c r="K9" s="369" t="s">
        <v>322</v>
      </c>
      <c r="L9" s="164">
        <v>6</v>
      </c>
      <c r="M9" s="164"/>
      <c r="N9" s="370">
        <f t="shared" si="2"/>
        <v>6</v>
      </c>
      <c r="O9" s="19"/>
      <c r="P9" s="369" t="s">
        <v>539</v>
      </c>
      <c r="Q9" s="164">
        <v>7.5</v>
      </c>
      <c r="R9" s="164">
        <v>0.5</v>
      </c>
      <c r="S9" s="370">
        <f t="shared" si="3"/>
        <v>8</v>
      </c>
      <c r="U9" s="369" t="s">
        <v>337</v>
      </c>
      <c r="V9" s="208"/>
      <c r="W9" s="164"/>
      <c r="X9" s="370">
        <f t="shared" si="4"/>
        <v>0</v>
      </c>
      <c r="Y9" s="19"/>
      <c r="Z9" s="369" t="s">
        <v>261</v>
      </c>
      <c r="AA9" s="208">
        <v>6</v>
      </c>
      <c r="AB9" s="164"/>
      <c r="AC9" s="370">
        <f t="shared" si="5"/>
        <v>6</v>
      </c>
    </row>
    <row r="10" spans="1:29" s="16" customFormat="1" ht="12.75">
      <c r="A10" s="369" t="s">
        <v>368</v>
      </c>
      <c r="B10" s="164">
        <v>5.5</v>
      </c>
      <c r="C10" s="164"/>
      <c r="D10" s="370">
        <f t="shared" si="0"/>
        <v>5.5</v>
      </c>
      <c r="E10" s="19"/>
      <c r="F10" s="369" t="s">
        <v>316</v>
      </c>
      <c r="G10" s="164">
        <v>5.5</v>
      </c>
      <c r="H10" s="164">
        <v>-0.5</v>
      </c>
      <c r="I10" s="370">
        <f t="shared" si="1"/>
        <v>5</v>
      </c>
      <c r="J10" s="17"/>
      <c r="K10" s="369" t="s">
        <v>535</v>
      </c>
      <c r="L10" s="164">
        <v>6</v>
      </c>
      <c r="M10" s="164"/>
      <c r="N10" s="370">
        <f t="shared" si="2"/>
        <v>6</v>
      </c>
      <c r="O10" s="19"/>
      <c r="P10" s="369" t="s">
        <v>538</v>
      </c>
      <c r="Q10" s="164">
        <v>4.5</v>
      </c>
      <c r="R10" s="164"/>
      <c r="S10" s="370">
        <f t="shared" si="3"/>
        <v>4.5</v>
      </c>
      <c r="U10" s="369" t="s">
        <v>235</v>
      </c>
      <c r="V10" s="164">
        <v>4</v>
      </c>
      <c r="W10" s="164">
        <v>-1</v>
      </c>
      <c r="X10" s="370">
        <f t="shared" si="4"/>
        <v>3</v>
      </c>
      <c r="Y10" s="19"/>
      <c r="Z10" s="369" t="s">
        <v>383</v>
      </c>
      <c r="AA10" s="164">
        <v>6</v>
      </c>
      <c r="AB10" s="164"/>
      <c r="AC10" s="370">
        <f t="shared" si="5"/>
        <v>6</v>
      </c>
    </row>
    <row r="11" spans="1:29" s="16" customFormat="1" ht="12.75">
      <c r="A11" s="369" t="s">
        <v>230</v>
      </c>
      <c r="B11" s="164">
        <v>7</v>
      </c>
      <c r="C11" s="164">
        <v>3</v>
      </c>
      <c r="D11" s="370">
        <f t="shared" si="0"/>
        <v>10</v>
      </c>
      <c r="E11" s="19"/>
      <c r="F11" s="369" t="s">
        <v>398</v>
      </c>
      <c r="G11" s="164">
        <v>8</v>
      </c>
      <c r="H11" s="164">
        <v>3</v>
      </c>
      <c r="I11" s="370">
        <f t="shared" si="1"/>
        <v>11</v>
      </c>
      <c r="J11" s="17"/>
      <c r="K11" s="369" t="s">
        <v>384</v>
      </c>
      <c r="L11" s="164">
        <v>6</v>
      </c>
      <c r="M11" s="164">
        <v>3</v>
      </c>
      <c r="N11" s="370">
        <f t="shared" si="2"/>
        <v>9</v>
      </c>
      <c r="O11" s="19"/>
      <c r="P11" s="369" t="s">
        <v>229</v>
      </c>
      <c r="Q11" s="164">
        <v>5</v>
      </c>
      <c r="R11" s="164"/>
      <c r="S11" s="370">
        <f t="shared" si="3"/>
        <v>5</v>
      </c>
      <c r="U11" s="369" t="s">
        <v>189</v>
      </c>
      <c r="V11" s="164">
        <v>9</v>
      </c>
      <c r="W11" s="164">
        <v>9.5</v>
      </c>
      <c r="X11" s="370">
        <f t="shared" si="4"/>
        <v>18.5</v>
      </c>
      <c r="Y11" s="19"/>
      <c r="Z11" s="369" t="s">
        <v>446</v>
      </c>
      <c r="AA11" s="208">
        <v>6</v>
      </c>
      <c r="AB11" s="164"/>
      <c r="AC11" s="370">
        <f t="shared" si="5"/>
        <v>6</v>
      </c>
    </row>
    <row r="12" spans="1:29" s="16" customFormat="1" ht="12.75">
      <c r="A12" s="369" t="s">
        <v>295</v>
      </c>
      <c r="B12" s="164">
        <v>5.5</v>
      </c>
      <c r="C12" s="164"/>
      <c r="D12" s="370">
        <f t="shared" si="0"/>
        <v>5.5</v>
      </c>
      <c r="E12" s="19"/>
      <c r="F12" s="369" t="s">
        <v>307</v>
      </c>
      <c r="G12" s="164">
        <v>6</v>
      </c>
      <c r="H12" s="164">
        <v>-0.5</v>
      </c>
      <c r="I12" s="370">
        <f t="shared" si="1"/>
        <v>5.5</v>
      </c>
      <c r="J12" s="17"/>
      <c r="K12" s="369" t="s">
        <v>195</v>
      </c>
      <c r="L12" s="164">
        <v>5.5</v>
      </c>
      <c r="M12" s="164"/>
      <c r="N12" s="370">
        <f t="shared" si="2"/>
        <v>5.5</v>
      </c>
      <c r="O12" s="19"/>
      <c r="P12" s="369" t="s">
        <v>309</v>
      </c>
      <c r="Q12" s="164">
        <v>5.5</v>
      </c>
      <c r="R12" s="164"/>
      <c r="S12" s="370">
        <f t="shared" si="3"/>
        <v>5.5</v>
      </c>
      <c r="U12" s="369" t="s">
        <v>401</v>
      </c>
      <c r="V12" s="164">
        <v>7</v>
      </c>
      <c r="W12" s="164">
        <v>3</v>
      </c>
      <c r="X12" s="370">
        <f t="shared" si="4"/>
        <v>10</v>
      </c>
      <c r="Y12" s="19"/>
      <c r="Z12" s="369" t="s">
        <v>294</v>
      </c>
      <c r="AA12" s="208">
        <v>6</v>
      </c>
      <c r="AB12" s="164"/>
      <c r="AC12" s="370">
        <f t="shared" si="5"/>
        <v>6</v>
      </c>
    </row>
    <row r="13" spans="1:29" s="16" customFormat="1" ht="13.5" thickBot="1">
      <c r="A13" s="371" t="s">
        <v>448</v>
      </c>
      <c r="B13" s="372">
        <v>7</v>
      </c>
      <c r="C13" s="372">
        <v>-0.5</v>
      </c>
      <c r="D13" s="373">
        <f t="shared" si="0"/>
        <v>6.5</v>
      </c>
      <c r="E13" s="19"/>
      <c r="F13" s="371" t="s">
        <v>305</v>
      </c>
      <c r="G13" s="372">
        <v>5</v>
      </c>
      <c r="H13" s="372"/>
      <c r="I13" s="373">
        <f t="shared" si="1"/>
        <v>5</v>
      </c>
      <c r="J13" s="17"/>
      <c r="K13" s="371" t="s">
        <v>191</v>
      </c>
      <c r="L13" s="372">
        <v>5</v>
      </c>
      <c r="M13" s="372">
        <v>-0.5</v>
      </c>
      <c r="N13" s="373">
        <f t="shared" si="2"/>
        <v>4.5</v>
      </c>
      <c r="O13" s="19"/>
      <c r="P13" s="371" t="s">
        <v>302</v>
      </c>
      <c r="Q13" s="372">
        <v>4</v>
      </c>
      <c r="R13" s="372"/>
      <c r="S13" s="373">
        <f t="shared" si="3"/>
        <v>4</v>
      </c>
      <c r="U13" s="371" t="s">
        <v>430</v>
      </c>
      <c r="V13" s="372">
        <v>5</v>
      </c>
      <c r="W13" s="372"/>
      <c r="X13" s="373">
        <f t="shared" si="4"/>
        <v>5</v>
      </c>
      <c r="Y13" s="19"/>
      <c r="Z13" s="371" t="s">
        <v>306</v>
      </c>
      <c r="AA13" s="372">
        <v>5</v>
      </c>
      <c r="AB13" s="372"/>
      <c r="AC13" s="373">
        <f t="shared" si="5"/>
        <v>5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 t="s">
        <v>439</v>
      </c>
      <c r="B15" s="367"/>
      <c r="C15" s="367"/>
      <c r="D15" s="368">
        <f aca="true" t="shared" si="6" ref="D15:D21">B15+C15</f>
        <v>0</v>
      </c>
      <c r="E15" s="19"/>
      <c r="F15" s="366" t="s">
        <v>346</v>
      </c>
      <c r="G15" s="367"/>
      <c r="H15" s="367"/>
      <c r="I15" s="368">
        <f aca="true" t="shared" si="7" ref="I15:I21">G15+H15</f>
        <v>0</v>
      </c>
      <c r="J15" s="17"/>
      <c r="K15" s="366" t="s">
        <v>251</v>
      </c>
      <c r="L15" s="367"/>
      <c r="M15" s="367"/>
      <c r="N15" s="368">
        <f aca="true" t="shared" si="8" ref="N15:N21">L15+M15</f>
        <v>0</v>
      </c>
      <c r="O15" s="19"/>
      <c r="P15" s="366" t="s">
        <v>183</v>
      </c>
      <c r="Q15" s="367"/>
      <c r="R15" s="367"/>
      <c r="S15" s="368">
        <f aca="true" t="shared" si="9" ref="S15:S21">Q15+R15</f>
        <v>0</v>
      </c>
      <c r="U15" s="366" t="s">
        <v>217</v>
      </c>
      <c r="V15" s="367"/>
      <c r="W15" s="367"/>
      <c r="X15" s="368">
        <f aca="true" t="shared" si="10" ref="X15:X21">V15+W15</f>
        <v>0</v>
      </c>
      <c r="Y15" s="19"/>
      <c r="Z15" s="366" t="s">
        <v>528</v>
      </c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 t="s">
        <v>441</v>
      </c>
      <c r="B16" s="164"/>
      <c r="C16" s="164"/>
      <c r="D16" s="370">
        <f t="shared" si="6"/>
        <v>0</v>
      </c>
      <c r="E16" s="19"/>
      <c r="F16" s="369" t="s">
        <v>520</v>
      </c>
      <c r="G16" s="208"/>
      <c r="H16" s="164"/>
      <c r="I16" s="370">
        <f t="shared" si="7"/>
        <v>0</v>
      </c>
      <c r="J16" s="17"/>
      <c r="K16" s="369" t="s">
        <v>327</v>
      </c>
      <c r="L16" s="208"/>
      <c r="M16" s="164"/>
      <c r="N16" s="370">
        <f t="shared" si="8"/>
        <v>0</v>
      </c>
      <c r="O16" s="19"/>
      <c r="P16" s="369" t="s">
        <v>473</v>
      </c>
      <c r="Q16" s="164"/>
      <c r="R16" s="164"/>
      <c r="S16" s="370">
        <f t="shared" si="9"/>
        <v>0</v>
      </c>
      <c r="U16" s="369" t="s">
        <v>526</v>
      </c>
      <c r="V16" s="164"/>
      <c r="W16" s="164"/>
      <c r="X16" s="370">
        <f t="shared" si="10"/>
        <v>0</v>
      </c>
      <c r="Y16" s="19"/>
      <c r="Z16" s="369" t="s">
        <v>269</v>
      </c>
      <c r="AA16" s="164"/>
      <c r="AB16" s="164"/>
      <c r="AC16" s="370">
        <f t="shared" si="11"/>
        <v>0</v>
      </c>
    </row>
    <row r="17" spans="1:29" s="16" customFormat="1" ht="12.75">
      <c r="A17" s="369" t="s">
        <v>239</v>
      </c>
      <c r="B17" s="164"/>
      <c r="C17" s="164"/>
      <c r="D17" s="370">
        <f t="shared" si="6"/>
        <v>0</v>
      </c>
      <c r="E17" s="19"/>
      <c r="F17" s="369" t="s">
        <v>178</v>
      </c>
      <c r="G17" s="208"/>
      <c r="H17" s="164"/>
      <c r="I17" s="370">
        <f t="shared" si="7"/>
        <v>0</v>
      </c>
      <c r="J17" s="17"/>
      <c r="K17" s="369" t="s">
        <v>366</v>
      </c>
      <c r="L17" s="208"/>
      <c r="M17" s="164"/>
      <c r="N17" s="370">
        <f t="shared" si="8"/>
        <v>0</v>
      </c>
      <c r="O17" s="19"/>
      <c r="P17" s="369" t="s">
        <v>472</v>
      </c>
      <c r="Q17" s="164"/>
      <c r="R17" s="164"/>
      <c r="S17" s="370">
        <f t="shared" si="9"/>
        <v>0</v>
      </c>
      <c r="U17" s="369" t="s">
        <v>531</v>
      </c>
      <c r="V17" s="164"/>
      <c r="W17" s="164"/>
      <c r="X17" s="370">
        <f t="shared" si="10"/>
        <v>0</v>
      </c>
      <c r="Y17" s="19"/>
      <c r="Z17" s="369" t="s">
        <v>452</v>
      </c>
      <c r="AA17" s="164"/>
      <c r="AB17" s="164"/>
      <c r="AC17" s="370">
        <f t="shared" si="11"/>
        <v>0</v>
      </c>
    </row>
    <row r="18" spans="1:29" s="16" customFormat="1" ht="12.75">
      <c r="A18" s="369" t="s">
        <v>301</v>
      </c>
      <c r="B18" s="164"/>
      <c r="C18" s="164"/>
      <c r="D18" s="370">
        <f t="shared" si="6"/>
        <v>0</v>
      </c>
      <c r="E18" s="19"/>
      <c r="F18" s="369" t="s">
        <v>215</v>
      </c>
      <c r="G18" s="164">
        <v>6</v>
      </c>
      <c r="H18" s="164"/>
      <c r="I18" s="370">
        <f t="shared" si="7"/>
        <v>6</v>
      </c>
      <c r="J18" s="17"/>
      <c r="K18" s="369" t="s">
        <v>332</v>
      </c>
      <c r="L18" s="164"/>
      <c r="M18" s="164"/>
      <c r="N18" s="370">
        <f t="shared" si="8"/>
        <v>0</v>
      </c>
      <c r="O18" s="19"/>
      <c r="P18" s="369" t="s">
        <v>476</v>
      </c>
      <c r="Q18" s="164"/>
      <c r="R18" s="164"/>
      <c r="S18" s="370">
        <f t="shared" si="9"/>
        <v>0</v>
      </c>
      <c r="U18" s="369" t="s">
        <v>325</v>
      </c>
      <c r="V18" s="164">
        <v>7</v>
      </c>
      <c r="W18" s="164">
        <v>-0.5</v>
      </c>
      <c r="X18" s="370">
        <f t="shared" si="10"/>
        <v>6.5</v>
      </c>
      <c r="Y18" s="19"/>
      <c r="Z18" s="369" t="s">
        <v>379</v>
      </c>
      <c r="AA18" s="208"/>
      <c r="AB18" s="164"/>
      <c r="AC18" s="370">
        <f t="shared" si="11"/>
        <v>0</v>
      </c>
    </row>
    <row r="19" spans="1:29" s="16" customFormat="1" ht="12.75">
      <c r="A19" s="369" t="s">
        <v>323</v>
      </c>
      <c r="B19" s="164"/>
      <c r="C19" s="164"/>
      <c r="D19" s="370">
        <f t="shared" si="6"/>
        <v>0</v>
      </c>
      <c r="E19" s="19"/>
      <c r="F19" s="369" t="s">
        <v>437</v>
      </c>
      <c r="G19" s="164">
        <v>6</v>
      </c>
      <c r="H19" s="164"/>
      <c r="I19" s="370">
        <f t="shared" si="7"/>
        <v>6</v>
      </c>
      <c r="J19" s="17"/>
      <c r="K19" s="369" t="s">
        <v>333</v>
      </c>
      <c r="L19" s="164"/>
      <c r="M19" s="164"/>
      <c r="N19" s="370">
        <f t="shared" si="8"/>
        <v>0</v>
      </c>
      <c r="O19" s="19"/>
      <c r="P19" s="369" t="s">
        <v>445</v>
      </c>
      <c r="Q19" s="164"/>
      <c r="R19" s="164"/>
      <c r="S19" s="370">
        <f t="shared" si="9"/>
        <v>0</v>
      </c>
      <c r="U19" s="369" t="s">
        <v>238</v>
      </c>
      <c r="V19" s="164"/>
      <c r="W19" s="164"/>
      <c r="X19" s="370">
        <f t="shared" si="10"/>
        <v>0</v>
      </c>
      <c r="Y19" s="19"/>
      <c r="Z19" s="369" t="s">
        <v>355</v>
      </c>
      <c r="AA19" s="208"/>
      <c r="AB19" s="164"/>
      <c r="AC19" s="370">
        <f t="shared" si="11"/>
        <v>0</v>
      </c>
    </row>
    <row r="20" spans="1:29" s="16" customFormat="1" ht="12.75">
      <c r="A20" s="369" t="s">
        <v>470</v>
      </c>
      <c r="B20" s="164"/>
      <c r="C20" s="164"/>
      <c r="D20" s="370">
        <f t="shared" si="6"/>
        <v>0</v>
      </c>
      <c r="E20" s="19"/>
      <c r="F20" s="369" t="s">
        <v>340</v>
      </c>
      <c r="G20" s="164"/>
      <c r="H20" s="164"/>
      <c r="I20" s="370">
        <f t="shared" si="7"/>
        <v>0</v>
      </c>
      <c r="J20" s="17"/>
      <c r="K20" s="369" t="s">
        <v>463</v>
      </c>
      <c r="L20" s="164"/>
      <c r="M20" s="164"/>
      <c r="N20" s="370">
        <f t="shared" si="8"/>
        <v>0</v>
      </c>
      <c r="O20" s="19"/>
      <c r="P20" s="369" t="s">
        <v>336</v>
      </c>
      <c r="Q20" s="164"/>
      <c r="R20" s="164"/>
      <c r="S20" s="370">
        <f t="shared" si="9"/>
        <v>0</v>
      </c>
      <c r="U20" s="369" t="s">
        <v>357</v>
      </c>
      <c r="V20" s="164"/>
      <c r="W20" s="164"/>
      <c r="X20" s="370">
        <f t="shared" si="10"/>
        <v>0</v>
      </c>
      <c r="Y20" s="19"/>
      <c r="Z20" s="369" t="s">
        <v>317</v>
      </c>
      <c r="AA20" s="208"/>
      <c r="AB20" s="164"/>
      <c r="AC20" s="370">
        <f t="shared" si="11"/>
        <v>0</v>
      </c>
    </row>
    <row r="21" spans="1:29" ht="13.5" thickBot="1">
      <c r="A21" s="371" t="s">
        <v>359</v>
      </c>
      <c r="B21" s="372"/>
      <c r="C21" s="372"/>
      <c r="D21" s="373">
        <f t="shared" si="6"/>
        <v>0</v>
      </c>
      <c r="E21" s="19"/>
      <c r="F21" s="371" t="s">
        <v>408</v>
      </c>
      <c r="G21" s="372"/>
      <c r="H21" s="372"/>
      <c r="I21" s="373">
        <f t="shared" si="7"/>
        <v>0</v>
      </c>
      <c r="J21" s="17"/>
      <c r="K21" s="371" t="s">
        <v>464</v>
      </c>
      <c r="L21" s="372"/>
      <c r="M21" s="372"/>
      <c r="N21" s="373">
        <f t="shared" si="8"/>
        <v>0</v>
      </c>
      <c r="O21" s="19"/>
      <c r="P21" s="371" t="s">
        <v>331</v>
      </c>
      <c r="Q21" s="372"/>
      <c r="R21" s="372"/>
      <c r="S21" s="373">
        <f t="shared" si="9"/>
        <v>0</v>
      </c>
      <c r="U21" s="371" t="s">
        <v>318</v>
      </c>
      <c r="V21" s="372"/>
      <c r="W21" s="372"/>
      <c r="X21" s="373">
        <f t="shared" si="10"/>
        <v>0</v>
      </c>
      <c r="Y21" s="19"/>
      <c r="Z21" s="371" t="s">
        <v>380</v>
      </c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71</v>
      </c>
      <c r="C22" s="592"/>
      <c r="D22" s="548"/>
      <c r="F22" s="78" t="s">
        <v>101</v>
      </c>
      <c r="G22" s="592">
        <f>SUM(I3:I21)</f>
        <v>70</v>
      </c>
      <c r="H22" s="592"/>
      <c r="I22" s="548"/>
      <c r="J22" s="28"/>
      <c r="K22" s="78" t="s">
        <v>101</v>
      </c>
      <c r="L22" s="592">
        <f>SUM(N3:N21)</f>
        <v>68</v>
      </c>
      <c r="M22" s="592"/>
      <c r="N22" s="548"/>
      <c r="P22" s="78" t="s">
        <v>101</v>
      </c>
      <c r="Q22" s="592">
        <f>SUM(S3:S21)</f>
        <v>63</v>
      </c>
      <c r="R22" s="592"/>
      <c r="S22" s="548"/>
      <c r="T22" s="40"/>
      <c r="U22" s="78" t="s">
        <v>101</v>
      </c>
      <c r="V22" s="592">
        <f>SUM(X3:X21)</f>
        <v>84.5</v>
      </c>
      <c r="W22" s="592"/>
      <c r="X22" s="548"/>
      <c r="Y22" s="40"/>
      <c r="Z22" s="78" t="s">
        <v>101</v>
      </c>
      <c r="AA22" s="592">
        <f>SUM(AC3:AC21)</f>
        <v>67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>
        <v>1</v>
      </c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>
        <v>4</v>
      </c>
      <c r="H25" s="592"/>
      <c r="I25" s="548"/>
      <c r="J25" s="28"/>
      <c r="K25" s="78" t="s">
        <v>102</v>
      </c>
      <c r="L25" s="595">
        <v>-1</v>
      </c>
      <c r="M25" s="592"/>
      <c r="N25" s="548"/>
      <c r="P25" s="78" t="s">
        <v>102</v>
      </c>
      <c r="Q25" s="595">
        <v>4</v>
      </c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>
        <v>-1</v>
      </c>
      <c r="AB25" s="592"/>
      <c r="AC25" s="548"/>
    </row>
    <row r="26" spans="1:29" ht="12.75">
      <c r="A26" s="78" t="s">
        <v>99</v>
      </c>
      <c r="B26" s="592">
        <v>-1</v>
      </c>
      <c r="C26" s="592"/>
      <c r="D26" s="548"/>
      <c r="F26" s="78" t="s">
        <v>99</v>
      </c>
      <c r="G26" s="592">
        <v>-2</v>
      </c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>
        <v>2</v>
      </c>
      <c r="R26" s="592"/>
      <c r="S26" s="548"/>
      <c r="T26" s="116"/>
      <c r="U26" s="78" t="s">
        <v>99</v>
      </c>
      <c r="V26" s="592">
        <v>1</v>
      </c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>
        <v>1</v>
      </c>
      <c r="M27" s="592"/>
      <c r="N27" s="548"/>
      <c r="P27" s="78" t="s">
        <v>100</v>
      </c>
      <c r="Q27" s="592">
        <v>-1</v>
      </c>
      <c r="R27" s="592"/>
      <c r="S27" s="548"/>
      <c r="T27" s="116"/>
      <c r="U27" s="78" t="s">
        <v>100</v>
      </c>
      <c r="V27" s="592">
        <v>-1</v>
      </c>
      <c r="W27" s="592"/>
      <c r="X27" s="548"/>
      <c r="Y27" s="40"/>
      <c r="Z27" s="78" t="s">
        <v>100</v>
      </c>
      <c r="AA27" s="592">
        <v>1</v>
      </c>
      <c r="AB27" s="592"/>
      <c r="AC27" s="548"/>
    </row>
    <row r="28" spans="1:29" s="154" customFormat="1" ht="18.75">
      <c r="A28" s="152" t="s">
        <v>8</v>
      </c>
      <c r="B28" s="593">
        <f>SUM(B22:D27)</f>
        <v>72</v>
      </c>
      <c r="C28" s="593"/>
      <c r="D28" s="594"/>
      <c r="E28" s="153"/>
      <c r="F28" s="152" t="s">
        <v>8</v>
      </c>
      <c r="G28" s="593">
        <f>SUM(G22:I27)</f>
        <v>73</v>
      </c>
      <c r="H28" s="593"/>
      <c r="I28" s="594"/>
      <c r="J28" s="162"/>
      <c r="K28" s="152" t="s">
        <v>8</v>
      </c>
      <c r="L28" s="593">
        <f>SUM(L22:N27)</f>
        <v>70</v>
      </c>
      <c r="M28" s="593"/>
      <c r="N28" s="594"/>
      <c r="O28" s="153"/>
      <c r="P28" s="152" t="s">
        <v>8</v>
      </c>
      <c r="Q28" s="593">
        <f>SUM(Q22:S27)</f>
        <v>68</v>
      </c>
      <c r="R28" s="593"/>
      <c r="S28" s="594"/>
      <c r="T28" s="155"/>
      <c r="U28" s="152" t="s">
        <v>8</v>
      </c>
      <c r="V28" s="593">
        <f>SUM(V22:X27)</f>
        <v>86.5</v>
      </c>
      <c r="W28" s="593"/>
      <c r="X28" s="594"/>
      <c r="Y28" s="153"/>
      <c r="Z28" s="152" t="s">
        <v>8</v>
      </c>
      <c r="AA28" s="593">
        <f>SUM(AA22:AC27)</f>
        <v>67</v>
      </c>
      <c r="AB28" s="593"/>
      <c r="AC28" s="594"/>
    </row>
    <row r="29" spans="1:29" ht="35.25" customHeight="1">
      <c r="A29" s="156">
        <v>2</v>
      </c>
      <c r="C29" s="3" t="s">
        <v>230</v>
      </c>
      <c r="F29" s="157">
        <v>2</v>
      </c>
      <c r="H29" s="3" t="s">
        <v>404</v>
      </c>
      <c r="K29" s="156">
        <v>1</v>
      </c>
      <c r="M29" s="3" t="s">
        <v>207</v>
      </c>
      <c r="P29" s="157">
        <v>1</v>
      </c>
      <c r="R29" s="3" t="s">
        <v>198</v>
      </c>
      <c r="T29" s="40"/>
      <c r="U29" s="156">
        <v>4</v>
      </c>
      <c r="V29" s="3"/>
      <c r="W29" s="3" t="s">
        <v>529</v>
      </c>
      <c r="X29" s="3"/>
      <c r="Y29" s="40"/>
      <c r="Z29" s="157">
        <v>1</v>
      </c>
      <c r="AA29" s="3"/>
      <c r="AB29" s="406" t="s">
        <v>396</v>
      </c>
      <c r="AC29" s="3"/>
    </row>
    <row r="30" spans="3:21" ht="13.5" thickBot="1">
      <c r="C30" s="3" t="s">
        <v>468</v>
      </c>
      <c r="T30" s="40"/>
      <c r="U30" s="40"/>
    </row>
    <row r="31" spans="1:29" ht="13.5" thickBot="1">
      <c r="A31" s="362" t="s">
        <v>36</v>
      </c>
      <c r="B31" s="363" t="s">
        <v>95</v>
      </c>
      <c r="C31" s="364" t="s">
        <v>96</v>
      </c>
      <c r="D31" s="365" t="s">
        <v>97</v>
      </c>
      <c r="E31" s="149"/>
      <c r="F31" s="362" t="s">
        <v>199</v>
      </c>
      <c r="G31" s="363" t="s">
        <v>95</v>
      </c>
      <c r="H31" s="364" t="s">
        <v>96</v>
      </c>
      <c r="I31" s="365" t="s">
        <v>97</v>
      </c>
      <c r="J31" s="161"/>
      <c r="K31" s="362" t="s">
        <v>180</v>
      </c>
      <c r="L31" s="363" t="s">
        <v>95</v>
      </c>
      <c r="M31" s="364" t="s">
        <v>96</v>
      </c>
      <c r="N31" s="365" t="s">
        <v>97</v>
      </c>
      <c r="O31" s="149"/>
      <c r="P31" s="362" t="s">
        <v>179</v>
      </c>
      <c r="Q31" s="363" t="s">
        <v>95</v>
      </c>
      <c r="R31" s="364" t="s">
        <v>96</v>
      </c>
      <c r="S31" s="365" t="s">
        <v>97</v>
      </c>
      <c r="T31" s="40"/>
      <c r="U31" s="422" t="s">
        <v>41</v>
      </c>
      <c r="V31" s="423" t="s">
        <v>95</v>
      </c>
      <c r="W31" s="424" t="s">
        <v>96</v>
      </c>
      <c r="X31" s="425" t="s">
        <v>97</v>
      </c>
      <c r="Y31" s="40"/>
      <c r="Z31" s="422" t="s">
        <v>93</v>
      </c>
      <c r="AA31" s="423" t="s">
        <v>95</v>
      </c>
      <c r="AB31" s="424" t="s">
        <v>96</v>
      </c>
      <c r="AC31" s="425" t="s">
        <v>97</v>
      </c>
    </row>
    <row r="32" spans="1:29" s="16" customFormat="1" ht="12.75">
      <c r="A32" s="366" t="s">
        <v>435</v>
      </c>
      <c r="B32" s="367">
        <v>6</v>
      </c>
      <c r="C32" s="367"/>
      <c r="D32" s="368">
        <f>B32+C32</f>
        <v>6</v>
      </c>
      <c r="E32" s="19"/>
      <c r="F32" s="366" t="s">
        <v>241</v>
      </c>
      <c r="G32" s="367">
        <v>7</v>
      </c>
      <c r="H32" s="367"/>
      <c r="I32" s="368">
        <f>G32+H32</f>
        <v>7</v>
      </c>
      <c r="J32" s="17"/>
      <c r="K32" s="366" t="s">
        <v>421</v>
      </c>
      <c r="L32" s="208">
        <v>6</v>
      </c>
      <c r="M32" s="367"/>
      <c r="N32" s="368">
        <f>L32+M32</f>
        <v>6</v>
      </c>
      <c r="O32" s="19"/>
      <c r="P32" s="366" t="s">
        <v>429</v>
      </c>
      <c r="Q32" s="367">
        <v>7.5</v>
      </c>
      <c r="R32" s="367"/>
      <c r="S32" s="368">
        <f>Q32+R32</f>
        <v>7.5</v>
      </c>
      <c r="U32" s="451" t="s">
        <v>284</v>
      </c>
      <c r="V32" s="452">
        <v>6.5</v>
      </c>
      <c r="W32" s="452"/>
      <c r="X32" s="453">
        <f>V32+W32</f>
        <v>6.5</v>
      </c>
      <c r="Z32" s="462" t="s">
        <v>300</v>
      </c>
      <c r="AA32" s="463">
        <v>6</v>
      </c>
      <c r="AB32" s="463"/>
      <c r="AC32" s="464">
        <f>AA32+AB32</f>
        <v>6</v>
      </c>
    </row>
    <row r="33" spans="1:29" s="16" customFormat="1" ht="12.75">
      <c r="A33" s="369" t="s">
        <v>504</v>
      </c>
      <c r="B33" s="164">
        <v>4</v>
      </c>
      <c r="C33" s="164"/>
      <c r="D33" s="370">
        <f aca="true" t="shared" si="12" ref="D33:D42">B33+C33</f>
        <v>4</v>
      </c>
      <c r="E33" s="19"/>
      <c r="F33" s="369" t="s">
        <v>370</v>
      </c>
      <c r="G33" s="164">
        <v>7</v>
      </c>
      <c r="H33" s="164"/>
      <c r="I33" s="370">
        <f aca="true" t="shared" si="13" ref="I33:I42">G33+H33</f>
        <v>7</v>
      </c>
      <c r="J33" s="17"/>
      <c r="K33" s="369" t="s">
        <v>485</v>
      </c>
      <c r="L33" s="164">
        <v>6</v>
      </c>
      <c r="M33" s="164"/>
      <c r="N33" s="370">
        <f aca="true" t="shared" si="14" ref="N33:N42">L33+M33</f>
        <v>6</v>
      </c>
      <c r="O33" s="19"/>
      <c r="P33" s="369" t="s">
        <v>532</v>
      </c>
      <c r="Q33" s="164">
        <v>4</v>
      </c>
      <c r="R33" s="164"/>
      <c r="S33" s="370">
        <f aca="true" t="shared" si="15" ref="S33:S42">Q33+R33</f>
        <v>4</v>
      </c>
      <c r="U33" s="454" t="s">
        <v>335</v>
      </c>
      <c r="V33" s="455">
        <v>6.5</v>
      </c>
      <c r="W33" s="455"/>
      <c r="X33" s="456">
        <f aca="true" t="shared" si="16" ref="X33:X42">V33+W33</f>
        <v>6.5</v>
      </c>
      <c r="Z33" s="465" t="s">
        <v>424</v>
      </c>
      <c r="AA33" s="466">
        <v>4.5</v>
      </c>
      <c r="AB33" s="466"/>
      <c r="AC33" s="467">
        <f aca="true" t="shared" si="17" ref="AC33:AC42">AA33+AB33</f>
        <v>4.5</v>
      </c>
    </row>
    <row r="34" spans="1:29" s="16" customFormat="1" ht="12.75">
      <c r="A34" s="369" t="s">
        <v>502</v>
      </c>
      <c r="B34" s="164">
        <v>6.5</v>
      </c>
      <c r="C34" s="164"/>
      <c r="D34" s="370">
        <f t="shared" si="12"/>
        <v>6.5</v>
      </c>
      <c r="E34" s="19"/>
      <c r="F34" s="369" t="s">
        <v>188</v>
      </c>
      <c r="G34" s="164">
        <v>6.5</v>
      </c>
      <c r="H34" s="164"/>
      <c r="I34" s="370">
        <f t="shared" si="13"/>
        <v>6.5</v>
      </c>
      <c r="J34" s="17"/>
      <c r="K34" s="369" t="s">
        <v>285</v>
      </c>
      <c r="L34" s="164">
        <v>7</v>
      </c>
      <c r="M34" s="164"/>
      <c r="N34" s="370">
        <f t="shared" si="14"/>
        <v>7</v>
      </c>
      <c r="O34" s="19"/>
      <c r="P34" s="369" t="s">
        <v>344</v>
      </c>
      <c r="Q34" s="164">
        <v>6</v>
      </c>
      <c r="R34" s="164"/>
      <c r="S34" s="370">
        <f t="shared" si="15"/>
        <v>6</v>
      </c>
      <c r="U34" s="454" t="s">
        <v>377</v>
      </c>
      <c r="V34" s="455">
        <v>6</v>
      </c>
      <c r="W34" s="455"/>
      <c r="X34" s="456">
        <f t="shared" si="16"/>
        <v>6</v>
      </c>
      <c r="Z34" s="465" t="s">
        <v>534</v>
      </c>
      <c r="AA34" s="208">
        <v>6</v>
      </c>
      <c r="AB34" s="466"/>
      <c r="AC34" s="467">
        <f t="shared" si="17"/>
        <v>6</v>
      </c>
    </row>
    <row r="35" spans="1:29" s="16" customFormat="1" ht="12.75">
      <c r="A35" s="369" t="s">
        <v>517</v>
      </c>
      <c r="B35" s="208"/>
      <c r="C35" s="164"/>
      <c r="D35" s="370">
        <f t="shared" si="12"/>
        <v>0</v>
      </c>
      <c r="E35" s="19"/>
      <c r="F35" s="369" t="s">
        <v>222</v>
      </c>
      <c r="G35" s="164">
        <v>6</v>
      </c>
      <c r="H35" s="164"/>
      <c r="I35" s="370">
        <f t="shared" si="13"/>
        <v>6</v>
      </c>
      <c r="J35" s="17"/>
      <c r="K35" s="369" t="s">
        <v>297</v>
      </c>
      <c r="L35" s="164">
        <v>5.5</v>
      </c>
      <c r="M35" s="164"/>
      <c r="N35" s="370">
        <f t="shared" si="14"/>
        <v>5.5</v>
      </c>
      <c r="O35" s="19"/>
      <c r="P35" s="369" t="s">
        <v>233</v>
      </c>
      <c r="Q35" s="164">
        <v>6</v>
      </c>
      <c r="R35" s="164"/>
      <c r="S35" s="370">
        <f t="shared" si="15"/>
        <v>6</v>
      </c>
      <c r="U35" s="454" t="s">
        <v>480</v>
      </c>
      <c r="V35" s="455">
        <v>6</v>
      </c>
      <c r="W35" s="455"/>
      <c r="X35" s="456">
        <f t="shared" si="16"/>
        <v>6</v>
      </c>
      <c r="Z35" s="465" t="s">
        <v>461</v>
      </c>
      <c r="AA35" s="466">
        <v>6.5</v>
      </c>
      <c r="AB35" s="466">
        <v>0.5</v>
      </c>
      <c r="AC35" s="467">
        <f t="shared" si="17"/>
        <v>7</v>
      </c>
    </row>
    <row r="36" spans="1:29" s="16" customFormat="1" ht="12.75">
      <c r="A36" s="369" t="s">
        <v>519</v>
      </c>
      <c r="B36" s="164">
        <v>5</v>
      </c>
      <c r="C36" s="164"/>
      <c r="D36" s="370">
        <f t="shared" si="12"/>
        <v>5</v>
      </c>
      <c r="E36" s="19"/>
      <c r="F36" s="369" t="s">
        <v>298</v>
      </c>
      <c r="G36" s="164">
        <v>6.5</v>
      </c>
      <c r="H36" s="164"/>
      <c r="I36" s="370">
        <f t="shared" si="13"/>
        <v>6.5</v>
      </c>
      <c r="J36" s="17"/>
      <c r="K36" s="369" t="s">
        <v>427</v>
      </c>
      <c r="L36" s="164">
        <v>5.5</v>
      </c>
      <c r="M36" s="164"/>
      <c r="N36" s="370">
        <f t="shared" si="14"/>
        <v>5.5</v>
      </c>
      <c r="O36" s="19"/>
      <c r="P36" s="369" t="s">
        <v>196</v>
      </c>
      <c r="Q36" s="164">
        <v>7</v>
      </c>
      <c r="R36" s="164">
        <v>-0.5</v>
      </c>
      <c r="S36" s="370">
        <f t="shared" si="15"/>
        <v>6.5</v>
      </c>
      <c r="U36" s="454" t="s">
        <v>293</v>
      </c>
      <c r="V36" s="455">
        <v>7</v>
      </c>
      <c r="W36" s="455">
        <v>3</v>
      </c>
      <c r="X36" s="456">
        <f t="shared" si="16"/>
        <v>10</v>
      </c>
      <c r="Z36" s="465" t="s">
        <v>252</v>
      </c>
      <c r="AA36" s="466">
        <v>6.5</v>
      </c>
      <c r="AB36" s="466">
        <v>0.5</v>
      </c>
      <c r="AC36" s="467">
        <f t="shared" si="17"/>
        <v>7</v>
      </c>
    </row>
    <row r="37" spans="1:29" s="16" customFormat="1" ht="12.75">
      <c r="A37" s="369" t="s">
        <v>363</v>
      </c>
      <c r="B37" s="164">
        <v>6</v>
      </c>
      <c r="C37" s="164">
        <v>-0.5</v>
      </c>
      <c r="D37" s="370">
        <f t="shared" si="12"/>
        <v>5.5</v>
      </c>
      <c r="E37" s="19"/>
      <c r="F37" s="369" t="s">
        <v>326</v>
      </c>
      <c r="G37" s="164">
        <v>7.5</v>
      </c>
      <c r="H37" s="164">
        <v>0.5</v>
      </c>
      <c r="I37" s="370">
        <f t="shared" si="13"/>
        <v>8</v>
      </c>
      <c r="J37" s="17"/>
      <c r="K37" s="369" t="s">
        <v>219</v>
      </c>
      <c r="L37" s="164">
        <v>5.5</v>
      </c>
      <c r="M37" s="164"/>
      <c r="N37" s="370">
        <f t="shared" si="14"/>
        <v>5.5</v>
      </c>
      <c r="O37" s="19"/>
      <c r="P37" s="369" t="s">
        <v>533</v>
      </c>
      <c r="Q37" s="164">
        <v>7</v>
      </c>
      <c r="R37" s="164"/>
      <c r="S37" s="370">
        <f t="shared" si="15"/>
        <v>7</v>
      </c>
      <c r="U37" s="454" t="s">
        <v>527</v>
      </c>
      <c r="V37" s="455">
        <v>6.5</v>
      </c>
      <c r="W37" s="455"/>
      <c r="X37" s="456">
        <f t="shared" si="16"/>
        <v>6.5</v>
      </c>
      <c r="Z37" s="465" t="s">
        <v>405</v>
      </c>
      <c r="AA37" s="466">
        <v>6.5</v>
      </c>
      <c r="AB37" s="466"/>
      <c r="AC37" s="467">
        <f t="shared" si="17"/>
        <v>6.5</v>
      </c>
    </row>
    <row r="38" spans="1:29" s="16" customFormat="1" ht="12.75">
      <c r="A38" s="369" t="s">
        <v>511</v>
      </c>
      <c r="B38" s="164">
        <v>5</v>
      </c>
      <c r="C38" s="164"/>
      <c r="D38" s="370">
        <f t="shared" si="12"/>
        <v>5</v>
      </c>
      <c r="E38" s="19"/>
      <c r="F38" s="369" t="s">
        <v>522</v>
      </c>
      <c r="G38" s="164">
        <v>5</v>
      </c>
      <c r="H38" s="164"/>
      <c r="I38" s="370">
        <f t="shared" si="13"/>
        <v>5</v>
      </c>
      <c r="J38" s="17"/>
      <c r="K38" s="369" t="s">
        <v>382</v>
      </c>
      <c r="L38" s="164">
        <v>7</v>
      </c>
      <c r="M38" s="164">
        <v>3</v>
      </c>
      <c r="N38" s="370">
        <f t="shared" si="14"/>
        <v>10</v>
      </c>
      <c r="O38" s="19"/>
      <c r="P38" s="369" t="s">
        <v>231</v>
      </c>
      <c r="Q38" s="164">
        <v>7</v>
      </c>
      <c r="R38" s="164"/>
      <c r="S38" s="370">
        <f t="shared" si="15"/>
        <v>7</v>
      </c>
      <c r="U38" s="454" t="s">
        <v>337</v>
      </c>
      <c r="V38" s="208"/>
      <c r="W38" s="455"/>
      <c r="X38" s="456">
        <f t="shared" si="16"/>
        <v>0</v>
      </c>
      <c r="Z38" s="465" t="s">
        <v>322</v>
      </c>
      <c r="AA38" s="466">
        <v>6</v>
      </c>
      <c r="AB38" s="466"/>
      <c r="AC38" s="467">
        <f t="shared" si="17"/>
        <v>6</v>
      </c>
    </row>
    <row r="39" spans="1:29" s="16" customFormat="1" ht="12.75">
      <c r="A39" s="369" t="s">
        <v>338</v>
      </c>
      <c r="B39" s="164">
        <v>6</v>
      </c>
      <c r="C39" s="164"/>
      <c r="D39" s="370">
        <f t="shared" si="12"/>
        <v>6</v>
      </c>
      <c r="E39" s="19"/>
      <c r="F39" s="369" t="s">
        <v>371</v>
      </c>
      <c r="G39" s="164">
        <v>6</v>
      </c>
      <c r="H39" s="164"/>
      <c r="I39" s="370">
        <f t="shared" si="13"/>
        <v>6</v>
      </c>
      <c r="J39" s="17"/>
      <c r="K39" s="369" t="s">
        <v>243</v>
      </c>
      <c r="L39" s="164">
        <v>6</v>
      </c>
      <c r="M39" s="164"/>
      <c r="N39" s="370">
        <f t="shared" si="14"/>
        <v>6</v>
      </c>
      <c r="O39" s="19"/>
      <c r="P39" s="369" t="s">
        <v>247</v>
      </c>
      <c r="Q39" s="164">
        <v>6.5</v>
      </c>
      <c r="R39" s="164"/>
      <c r="S39" s="370">
        <f t="shared" si="15"/>
        <v>6.5</v>
      </c>
      <c r="U39" s="454" t="s">
        <v>235</v>
      </c>
      <c r="V39" s="455">
        <v>4</v>
      </c>
      <c r="W39" s="455">
        <v>-1</v>
      </c>
      <c r="X39" s="456">
        <f t="shared" si="16"/>
        <v>3</v>
      </c>
      <c r="Z39" s="465" t="s">
        <v>535</v>
      </c>
      <c r="AA39" s="466">
        <v>6</v>
      </c>
      <c r="AB39" s="466"/>
      <c r="AC39" s="467">
        <f t="shared" si="17"/>
        <v>6</v>
      </c>
    </row>
    <row r="40" spans="1:29" s="16" customFormat="1" ht="12.75">
      <c r="A40" s="369" t="s">
        <v>516</v>
      </c>
      <c r="B40" s="164">
        <v>6</v>
      </c>
      <c r="C40" s="164"/>
      <c r="D40" s="370">
        <f t="shared" si="12"/>
        <v>6</v>
      </c>
      <c r="E40" s="19"/>
      <c r="F40" s="369" t="s">
        <v>523</v>
      </c>
      <c r="G40" s="164">
        <v>7</v>
      </c>
      <c r="H40" s="164">
        <v>3</v>
      </c>
      <c r="I40" s="370">
        <f t="shared" si="13"/>
        <v>10</v>
      </c>
      <c r="J40" s="17"/>
      <c r="K40" s="369" t="s">
        <v>413</v>
      </c>
      <c r="L40" s="164">
        <v>7</v>
      </c>
      <c r="M40" s="164">
        <v>3</v>
      </c>
      <c r="N40" s="370">
        <f t="shared" si="14"/>
        <v>10</v>
      </c>
      <c r="O40" s="19"/>
      <c r="P40" s="369" t="s">
        <v>185</v>
      </c>
      <c r="Q40" s="164">
        <v>7.5</v>
      </c>
      <c r="R40" s="164">
        <v>3.5</v>
      </c>
      <c r="S40" s="370">
        <f t="shared" si="15"/>
        <v>11</v>
      </c>
      <c r="U40" s="454" t="s">
        <v>189</v>
      </c>
      <c r="V40" s="455">
        <v>9</v>
      </c>
      <c r="W40" s="455">
        <v>9.5</v>
      </c>
      <c r="X40" s="456">
        <f t="shared" si="16"/>
        <v>18.5</v>
      </c>
      <c r="Z40" s="465" t="s">
        <v>384</v>
      </c>
      <c r="AA40" s="466">
        <v>6</v>
      </c>
      <c r="AB40" s="466">
        <v>3</v>
      </c>
      <c r="AC40" s="467">
        <f t="shared" si="17"/>
        <v>9</v>
      </c>
    </row>
    <row r="41" spans="1:29" s="16" customFormat="1" ht="12.75">
      <c r="A41" s="369" t="s">
        <v>496</v>
      </c>
      <c r="B41" s="164">
        <v>5.5</v>
      </c>
      <c r="C41" s="164"/>
      <c r="D41" s="370">
        <f t="shared" si="12"/>
        <v>5.5</v>
      </c>
      <c r="E41" s="19"/>
      <c r="F41" s="369" t="s">
        <v>395</v>
      </c>
      <c r="G41" s="164">
        <v>6.5</v>
      </c>
      <c r="H41" s="164">
        <v>3</v>
      </c>
      <c r="I41" s="370">
        <f t="shared" si="13"/>
        <v>9.5</v>
      </c>
      <c r="J41" s="17"/>
      <c r="K41" s="369" t="s">
        <v>536</v>
      </c>
      <c r="L41" s="164">
        <v>5.5</v>
      </c>
      <c r="M41" s="164">
        <v>0.5</v>
      </c>
      <c r="N41" s="370">
        <f t="shared" si="14"/>
        <v>6</v>
      </c>
      <c r="O41" s="19"/>
      <c r="P41" s="369" t="s">
        <v>315</v>
      </c>
      <c r="Q41" s="164">
        <v>6</v>
      </c>
      <c r="R41" s="164"/>
      <c r="S41" s="370">
        <f t="shared" si="15"/>
        <v>6</v>
      </c>
      <c r="U41" s="454" t="s">
        <v>401</v>
      </c>
      <c r="V41" s="455">
        <v>7</v>
      </c>
      <c r="W41" s="455">
        <v>3</v>
      </c>
      <c r="X41" s="456">
        <f t="shared" si="16"/>
        <v>10</v>
      </c>
      <c r="Z41" s="465" t="s">
        <v>195</v>
      </c>
      <c r="AA41" s="466">
        <v>5.5</v>
      </c>
      <c r="AB41" s="466"/>
      <c r="AC41" s="467">
        <f t="shared" si="17"/>
        <v>5.5</v>
      </c>
    </row>
    <row r="42" spans="1:29" s="16" customFormat="1" ht="13.5" thickBot="1">
      <c r="A42" s="371" t="s">
        <v>500</v>
      </c>
      <c r="B42" s="372">
        <v>6</v>
      </c>
      <c r="C42" s="372"/>
      <c r="D42" s="373">
        <f t="shared" si="12"/>
        <v>6</v>
      </c>
      <c r="E42" s="19"/>
      <c r="F42" s="371" t="s">
        <v>308</v>
      </c>
      <c r="G42" s="208"/>
      <c r="H42" s="372"/>
      <c r="I42" s="373">
        <f t="shared" si="13"/>
        <v>0</v>
      </c>
      <c r="J42" s="17"/>
      <c r="K42" s="371" t="s">
        <v>223</v>
      </c>
      <c r="L42" s="372">
        <v>7</v>
      </c>
      <c r="M42" s="372">
        <v>0.5</v>
      </c>
      <c r="N42" s="373">
        <f t="shared" si="14"/>
        <v>7.5</v>
      </c>
      <c r="O42" s="19"/>
      <c r="P42" s="371" t="s">
        <v>299</v>
      </c>
      <c r="Q42" s="372">
        <v>6</v>
      </c>
      <c r="R42" s="372">
        <v>2.5</v>
      </c>
      <c r="S42" s="373">
        <f t="shared" si="15"/>
        <v>8.5</v>
      </c>
      <c r="U42" s="457" t="s">
        <v>430</v>
      </c>
      <c r="V42" s="458">
        <v>5</v>
      </c>
      <c r="W42" s="458"/>
      <c r="X42" s="459">
        <f t="shared" si="16"/>
        <v>5</v>
      </c>
      <c r="Z42" s="468" t="s">
        <v>191</v>
      </c>
      <c r="AA42" s="469">
        <v>5</v>
      </c>
      <c r="AB42" s="469">
        <v>-0.5</v>
      </c>
      <c r="AC42" s="470">
        <f t="shared" si="17"/>
        <v>4.5</v>
      </c>
    </row>
    <row r="43" spans="1:2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  <c r="U43" s="460"/>
      <c r="V43" s="461"/>
      <c r="W43" s="461"/>
      <c r="X43" s="461"/>
      <c r="Z43" s="471"/>
      <c r="AA43" s="472"/>
      <c r="AB43" s="472"/>
      <c r="AC43" s="472"/>
    </row>
    <row r="44" spans="1:29" s="16" customFormat="1" ht="12.75">
      <c r="A44" s="366" t="s">
        <v>237</v>
      </c>
      <c r="B44" s="367"/>
      <c r="C44" s="367"/>
      <c r="D44" s="368">
        <f aca="true" t="shared" si="18" ref="D44:D50">B44+C44</f>
        <v>0</v>
      </c>
      <c r="E44" s="19"/>
      <c r="F44" s="366" t="s">
        <v>236</v>
      </c>
      <c r="G44" s="367"/>
      <c r="H44" s="367"/>
      <c r="I44" s="368">
        <f aca="true" t="shared" si="19" ref="I44:I50">G44+H44</f>
        <v>0</v>
      </c>
      <c r="J44" s="17"/>
      <c r="K44" s="366" t="s">
        <v>328</v>
      </c>
      <c r="L44" s="208"/>
      <c r="M44" s="367"/>
      <c r="N44" s="368">
        <f aca="true" t="shared" si="20" ref="N44:N50">L44+M44</f>
        <v>0</v>
      </c>
      <c r="O44" s="19"/>
      <c r="P44" s="366" t="s">
        <v>457</v>
      </c>
      <c r="Q44" s="367"/>
      <c r="R44" s="367"/>
      <c r="S44" s="368">
        <f aca="true" t="shared" si="21" ref="S44:S50">Q44+R44</f>
        <v>0</v>
      </c>
      <c r="U44" s="451" t="s">
        <v>217</v>
      </c>
      <c r="V44" s="452"/>
      <c r="W44" s="452"/>
      <c r="X44" s="453">
        <f aca="true" t="shared" si="22" ref="X44:X50">V44+W44</f>
        <v>0</v>
      </c>
      <c r="Z44" s="462" t="s">
        <v>251</v>
      </c>
      <c r="AA44" s="463"/>
      <c r="AB44" s="463"/>
      <c r="AC44" s="464">
        <f aca="true" t="shared" si="23" ref="AC44:AC50">AA44+AB44</f>
        <v>0</v>
      </c>
    </row>
    <row r="45" spans="1:29" s="16" customFormat="1" ht="12.75">
      <c r="A45" s="369" t="s">
        <v>506</v>
      </c>
      <c r="B45" s="164">
        <v>5</v>
      </c>
      <c r="C45" s="164"/>
      <c r="D45" s="370">
        <f t="shared" si="18"/>
        <v>5</v>
      </c>
      <c r="E45" s="19"/>
      <c r="F45" s="369" t="s">
        <v>228</v>
      </c>
      <c r="G45" s="164">
        <v>6.5</v>
      </c>
      <c r="H45" s="164"/>
      <c r="I45" s="370">
        <f t="shared" si="19"/>
        <v>6.5</v>
      </c>
      <c r="J45" s="17"/>
      <c r="K45" s="369" t="s">
        <v>490</v>
      </c>
      <c r="L45" s="164"/>
      <c r="M45" s="164"/>
      <c r="N45" s="370">
        <f t="shared" si="20"/>
        <v>0</v>
      </c>
      <c r="O45" s="19"/>
      <c r="P45" s="369" t="s">
        <v>245</v>
      </c>
      <c r="Q45" s="164"/>
      <c r="R45" s="164"/>
      <c r="S45" s="370">
        <f t="shared" si="21"/>
        <v>0</v>
      </c>
      <c r="U45" s="454" t="s">
        <v>526</v>
      </c>
      <c r="V45" s="455"/>
      <c r="W45" s="455"/>
      <c r="X45" s="456">
        <f t="shared" si="22"/>
        <v>0</v>
      </c>
      <c r="Z45" s="465" t="s">
        <v>327</v>
      </c>
      <c r="AA45" s="466"/>
      <c r="AB45" s="466"/>
      <c r="AC45" s="467">
        <f t="shared" si="23"/>
        <v>0</v>
      </c>
    </row>
    <row r="46" spans="1:29" s="16" customFormat="1" ht="12.75">
      <c r="A46" s="369" t="s">
        <v>503</v>
      </c>
      <c r="B46" s="164"/>
      <c r="C46" s="164"/>
      <c r="D46" s="370">
        <f t="shared" si="18"/>
        <v>0</v>
      </c>
      <c r="E46" s="19"/>
      <c r="F46" s="369" t="s">
        <v>234</v>
      </c>
      <c r="G46" s="164"/>
      <c r="H46" s="164"/>
      <c r="I46" s="370">
        <f t="shared" si="19"/>
        <v>0</v>
      </c>
      <c r="J46" s="17"/>
      <c r="K46" s="369" t="s">
        <v>214</v>
      </c>
      <c r="L46" s="164"/>
      <c r="M46" s="164"/>
      <c r="N46" s="370">
        <f t="shared" si="20"/>
        <v>0</v>
      </c>
      <c r="O46" s="19"/>
      <c r="P46" s="369" t="s">
        <v>347</v>
      </c>
      <c r="Q46" s="164"/>
      <c r="R46" s="164"/>
      <c r="S46" s="370">
        <f t="shared" si="21"/>
        <v>0</v>
      </c>
      <c r="U46" s="454" t="s">
        <v>531</v>
      </c>
      <c r="V46" s="455"/>
      <c r="W46" s="455"/>
      <c r="X46" s="456">
        <f t="shared" si="22"/>
        <v>0</v>
      </c>
      <c r="Z46" s="465" t="s">
        <v>366</v>
      </c>
      <c r="AA46" s="466"/>
      <c r="AB46" s="466"/>
      <c r="AC46" s="467">
        <f t="shared" si="23"/>
        <v>0</v>
      </c>
    </row>
    <row r="47" spans="1:29" s="16" customFormat="1" ht="12.75">
      <c r="A47" s="369" t="s">
        <v>372</v>
      </c>
      <c r="B47" s="164"/>
      <c r="C47" s="164"/>
      <c r="D47" s="370">
        <f t="shared" si="18"/>
        <v>0</v>
      </c>
      <c r="E47" s="19"/>
      <c r="F47" s="369" t="s">
        <v>524</v>
      </c>
      <c r="G47" s="164"/>
      <c r="H47" s="164"/>
      <c r="I47" s="370">
        <f t="shared" si="19"/>
        <v>0</v>
      </c>
      <c r="J47" s="17"/>
      <c r="K47" s="369" t="s">
        <v>369</v>
      </c>
      <c r="L47" s="164"/>
      <c r="M47" s="164"/>
      <c r="N47" s="370">
        <f t="shared" si="20"/>
        <v>0</v>
      </c>
      <c r="O47" s="19"/>
      <c r="P47" s="369" t="s">
        <v>409</v>
      </c>
      <c r="Q47" s="164"/>
      <c r="R47" s="164"/>
      <c r="S47" s="370">
        <f t="shared" si="21"/>
        <v>0</v>
      </c>
      <c r="U47" s="454" t="s">
        <v>325</v>
      </c>
      <c r="V47" s="455">
        <v>7</v>
      </c>
      <c r="W47" s="455">
        <v>-0.5</v>
      </c>
      <c r="X47" s="456">
        <f t="shared" si="22"/>
        <v>6.5</v>
      </c>
      <c r="Z47" s="465" t="s">
        <v>332</v>
      </c>
      <c r="AA47" s="466"/>
      <c r="AB47" s="466"/>
      <c r="AC47" s="467">
        <f t="shared" si="23"/>
        <v>0</v>
      </c>
    </row>
    <row r="48" spans="1:29" s="16" customFormat="1" ht="12.75">
      <c r="A48" s="369" t="s">
        <v>521</v>
      </c>
      <c r="B48" s="164"/>
      <c r="C48" s="164"/>
      <c r="D48" s="370">
        <f t="shared" si="18"/>
        <v>0</v>
      </c>
      <c r="E48" s="19"/>
      <c r="F48" s="369" t="s">
        <v>244</v>
      </c>
      <c r="G48" s="164"/>
      <c r="H48" s="164"/>
      <c r="I48" s="370">
        <f t="shared" si="19"/>
        <v>0</v>
      </c>
      <c r="J48" s="17"/>
      <c r="K48" s="369" t="s">
        <v>364</v>
      </c>
      <c r="L48" s="164"/>
      <c r="M48" s="164"/>
      <c r="N48" s="370">
        <f t="shared" si="20"/>
        <v>0</v>
      </c>
      <c r="O48" s="19"/>
      <c r="P48" s="369" t="s">
        <v>458</v>
      </c>
      <c r="Q48" s="164"/>
      <c r="R48" s="164"/>
      <c r="S48" s="370">
        <f t="shared" si="21"/>
        <v>0</v>
      </c>
      <c r="U48" s="454" t="s">
        <v>238</v>
      </c>
      <c r="V48" s="455"/>
      <c r="W48" s="455"/>
      <c r="X48" s="456">
        <f t="shared" si="22"/>
        <v>0</v>
      </c>
      <c r="Z48" s="465" t="s">
        <v>333</v>
      </c>
      <c r="AA48" s="466"/>
      <c r="AB48" s="466"/>
      <c r="AC48" s="467">
        <f t="shared" si="23"/>
        <v>0</v>
      </c>
    </row>
    <row r="49" spans="1:29" s="16" customFormat="1" ht="12.75">
      <c r="A49" s="369" t="s">
        <v>329</v>
      </c>
      <c r="B49" s="164"/>
      <c r="C49" s="164"/>
      <c r="D49" s="370">
        <f t="shared" si="18"/>
        <v>0</v>
      </c>
      <c r="E49" s="19"/>
      <c r="F49" s="369" t="s">
        <v>525</v>
      </c>
      <c r="G49" s="208"/>
      <c r="H49" s="164"/>
      <c r="I49" s="370">
        <f t="shared" si="19"/>
        <v>0</v>
      </c>
      <c r="J49" s="17"/>
      <c r="K49" s="369" t="s">
        <v>410</v>
      </c>
      <c r="L49" s="164"/>
      <c r="M49" s="164"/>
      <c r="N49" s="370">
        <f t="shared" si="20"/>
        <v>0</v>
      </c>
      <c r="O49" s="19"/>
      <c r="P49" s="369" t="s">
        <v>367</v>
      </c>
      <c r="Q49" s="164"/>
      <c r="R49" s="164"/>
      <c r="S49" s="370">
        <f t="shared" si="21"/>
        <v>0</v>
      </c>
      <c r="U49" s="454" t="s">
        <v>357</v>
      </c>
      <c r="V49" s="455"/>
      <c r="W49" s="455"/>
      <c r="X49" s="456">
        <f t="shared" si="22"/>
        <v>0</v>
      </c>
      <c r="Z49" s="465" t="s">
        <v>463</v>
      </c>
      <c r="AA49" s="466"/>
      <c r="AB49" s="466"/>
      <c r="AC49" s="467">
        <f t="shared" si="23"/>
        <v>0</v>
      </c>
    </row>
    <row r="50" spans="1:29" s="16" customFormat="1" ht="13.5" thickBot="1">
      <c r="A50" s="371" t="s">
        <v>498</v>
      </c>
      <c r="B50" s="372"/>
      <c r="C50" s="372"/>
      <c r="D50" s="373">
        <f t="shared" si="18"/>
        <v>0</v>
      </c>
      <c r="E50" s="19"/>
      <c r="F50" s="371" t="s">
        <v>296</v>
      </c>
      <c r="G50" s="208"/>
      <c r="H50" s="372"/>
      <c r="I50" s="373">
        <f t="shared" si="19"/>
        <v>0</v>
      </c>
      <c r="J50" s="17"/>
      <c r="K50" s="371" t="s">
        <v>246</v>
      </c>
      <c r="L50" s="372"/>
      <c r="M50" s="372"/>
      <c r="N50" s="373">
        <f t="shared" si="20"/>
        <v>0</v>
      </c>
      <c r="O50" s="19"/>
      <c r="P50" s="371" t="s">
        <v>431</v>
      </c>
      <c r="Q50" s="372"/>
      <c r="R50" s="372"/>
      <c r="S50" s="373">
        <f t="shared" si="21"/>
        <v>0</v>
      </c>
      <c r="U50" s="457" t="s">
        <v>318</v>
      </c>
      <c r="V50" s="458"/>
      <c r="W50" s="458"/>
      <c r="X50" s="459">
        <f t="shared" si="22"/>
        <v>0</v>
      </c>
      <c r="Z50" s="468" t="s">
        <v>464</v>
      </c>
      <c r="AA50" s="469"/>
      <c r="AB50" s="469"/>
      <c r="AC50" s="470">
        <f t="shared" si="23"/>
        <v>0</v>
      </c>
    </row>
    <row r="51" spans="1:29" ht="12.75">
      <c r="A51" s="78" t="s">
        <v>101</v>
      </c>
      <c r="B51" s="592">
        <f>SUM(D32:D50)</f>
        <v>60.5</v>
      </c>
      <c r="C51" s="592"/>
      <c r="D51" s="548"/>
      <c r="F51" s="78" t="s">
        <v>101</v>
      </c>
      <c r="G51" s="592">
        <f>SUM(I32:I50)</f>
        <v>78</v>
      </c>
      <c r="H51" s="592"/>
      <c r="I51" s="548"/>
      <c r="J51" s="28"/>
      <c r="K51" s="78" t="s">
        <v>101</v>
      </c>
      <c r="L51" s="592">
        <f>SUM(N32:N50)</f>
        <v>75</v>
      </c>
      <c r="M51" s="592"/>
      <c r="N51" s="548"/>
      <c r="P51" s="78" t="s">
        <v>101</v>
      </c>
      <c r="Q51" s="592">
        <f>SUM(S32:S50)</f>
        <v>76</v>
      </c>
      <c r="R51" s="592"/>
      <c r="S51" s="548"/>
      <c r="U51" s="445" t="s">
        <v>101</v>
      </c>
      <c r="V51" s="589">
        <f>SUM(X32:X50)</f>
        <v>84.5</v>
      </c>
      <c r="W51" s="589"/>
      <c r="X51" s="590"/>
      <c r="Z51" s="445" t="s">
        <v>101</v>
      </c>
      <c r="AA51" s="589">
        <f>SUM(AC32:AC50)</f>
        <v>68</v>
      </c>
      <c r="AB51" s="589"/>
      <c r="AC51" s="590"/>
    </row>
    <row r="52" spans="1:2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  <c r="U52" s="445"/>
      <c r="V52" s="591"/>
      <c r="W52" s="589"/>
      <c r="X52" s="590"/>
      <c r="Z52" s="445"/>
      <c r="AA52" s="446"/>
      <c r="AB52" s="446"/>
      <c r="AC52" s="447"/>
    </row>
    <row r="53" spans="1:2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>
        <v>-1</v>
      </c>
      <c r="M53" s="592"/>
      <c r="N53" s="548"/>
      <c r="P53" s="78" t="s">
        <v>98</v>
      </c>
      <c r="Q53" s="592"/>
      <c r="R53" s="592"/>
      <c r="S53" s="548"/>
      <c r="U53" s="445" t="s">
        <v>98</v>
      </c>
      <c r="V53" s="589"/>
      <c r="W53" s="589"/>
      <c r="X53" s="590"/>
      <c r="Z53" s="445" t="s">
        <v>98</v>
      </c>
      <c r="AA53" s="589"/>
      <c r="AB53" s="589"/>
      <c r="AC53" s="590"/>
    </row>
    <row r="54" spans="1:29" ht="12.75">
      <c r="A54" s="78" t="s">
        <v>102</v>
      </c>
      <c r="B54" s="595">
        <v>-1</v>
      </c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>
        <v>-3</v>
      </c>
      <c r="M54" s="592"/>
      <c r="N54" s="548"/>
      <c r="P54" s="78" t="s">
        <v>102</v>
      </c>
      <c r="Q54" s="595"/>
      <c r="R54" s="592"/>
      <c r="S54" s="548"/>
      <c r="U54" s="445" t="s">
        <v>102</v>
      </c>
      <c r="V54" s="591">
        <v>4</v>
      </c>
      <c r="W54" s="589"/>
      <c r="X54" s="590"/>
      <c r="Z54" s="445" t="s">
        <v>102</v>
      </c>
      <c r="AA54" s="591">
        <v>-1</v>
      </c>
      <c r="AB54" s="589"/>
      <c r="AC54" s="590"/>
    </row>
    <row r="55" spans="1:29" ht="12.75">
      <c r="A55" s="78" t="s">
        <v>99</v>
      </c>
      <c r="B55" s="592">
        <v>-3</v>
      </c>
      <c r="C55" s="592"/>
      <c r="D55" s="548"/>
      <c r="F55" s="78" t="s">
        <v>99</v>
      </c>
      <c r="G55" s="592">
        <v>3</v>
      </c>
      <c r="H55" s="592"/>
      <c r="I55" s="548"/>
      <c r="J55" s="28"/>
      <c r="K55" s="78" t="s">
        <v>99</v>
      </c>
      <c r="L55" s="592">
        <v>4</v>
      </c>
      <c r="M55" s="592"/>
      <c r="N55" s="548"/>
      <c r="P55" s="78" t="s">
        <v>99</v>
      </c>
      <c r="Q55" s="592">
        <v>-1</v>
      </c>
      <c r="R55" s="592"/>
      <c r="S55" s="548"/>
      <c r="U55" s="445" t="s">
        <v>99</v>
      </c>
      <c r="V55" s="589">
        <v>2</v>
      </c>
      <c r="W55" s="589"/>
      <c r="X55" s="590"/>
      <c r="Z55" s="445" t="s">
        <v>99</v>
      </c>
      <c r="AA55" s="589"/>
      <c r="AB55" s="589"/>
      <c r="AC55" s="590"/>
    </row>
    <row r="56" spans="1:29" ht="12.75">
      <c r="A56" s="78" t="s">
        <v>100</v>
      </c>
      <c r="B56" s="592">
        <v>-2</v>
      </c>
      <c r="C56" s="592"/>
      <c r="D56" s="548"/>
      <c r="F56" s="78" t="s">
        <v>100</v>
      </c>
      <c r="G56" s="592">
        <v>2</v>
      </c>
      <c r="H56" s="592"/>
      <c r="I56" s="548"/>
      <c r="J56" s="28"/>
      <c r="K56" s="78" t="s">
        <v>100</v>
      </c>
      <c r="L56" s="592">
        <v>-1</v>
      </c>
      <c r="M56" s="592"/>
      <c r="N56" s="548"/>
      <c r="P56" s="78" t="s">
        <v>100</v>
      </c>
      <c r="Q56" s="592">
        <v>1</v>
      </c>
      <c r="R56" s="592"/>
      <c r="S56" s="548"/>
      <c r="U56" s="445" t="s">
        <v>100</v>
      </c>
      <c r="V56" s="589"/>
      <c r="W56" s="589"/>
      <c r="X56" s="590"/>
      <c r="Z56" s="445" t="s">
        <v>100</v>
      </c>
      <c r="AA56" s="589"/>
      <c r="AB56" s="589"/>
      <c r="AC56" s="590"/>
    </row>
    <row r="57" spans="1:29" ht="18">
      <c r="A57" s="152" t="s">
        <v>8</v>
      </c>
      <c r="B57" s="593">
        <f>SUM(B51:D56)</f>
        <v>56.5</v>
      </c>
      <c r="C57" s="593"/>
      <c r="D57" s="594"/>
      <c r="E57" s="153"/>
      <c r="F57" s="152" t="s">
        <v>8</v>
      </c>
      <c r="G57" s="593">
        <f>SUM(G51:I56)</f>
        <v>83</v>
      </c>
      <c r="H57" s="593"/>
      <c r="I57" s="594"/>
      <c r="J57" s="162"/>
      <c r="K57" s="152" t="s">
        <v>8</v>
      </c>
      <c r="L57" s="593">
        <f>SUM(L51:N56)</f>
        <v>76</v>
      </c>
      <c r="M57" s="593"/>
      <c r="N57" s="594"/>
      <c r="O57" s="153"/>
      <c r="P57" s="152" t="s">
        <v>8</v>
      </c>
      <c r="Q57" s="593">
        <f>SUM(Q51:S56)</f>
        <v>76</v>
      </c>
      <c r="R57" s="593"/>
      <c r="S57" s="594"/>
      <c r="U57" s="448" t="s">
        <v>8</v>
      </c>
      <c r="V57" s="596">
        <f>SUM(V51:X56)</f>
        <v>90.5</v>
      </c>
      <c r="W57" s="596"/>
      <c r="X57" s="597"/>
      <c r="Z57" s="448" t="s">
        <v>8</v>
      </c>
      <c r="AA57" s="596">
        <f>SUM(AA51:AC56)</f>
        <v>67</v>
      </c>
      <c r="AB57" s="596"/>
      <c r="AC57" s="597"/>
    </row>
    <row r="58" spans="1:26" ht="37.5">
      <c r="A58" s="156">
        <v>0</v>
      </c>
      <c r="F58" s="157">
        <v>4</v>
      </c>
      <c r="H58" s="3" t="s">
        <v>546</v>
      </c>
      <c r="K58" s="156">
        <v>2</v>
      </c>
      <c r="M58" s="3" t="s">
        <v>543</v>
      </c>
      <c r="P58" s="157">
        <v>2</v>
      </c>
      <c r="R58" s="3" t="s">
        <v>544</v>
      </c>
      <c r="U58" s="449">
        <v>5</v>
      </c>
      <c r="Z58" s="450">
        <v>1</v>
      </c>
    </row>
    <row r="59" ht="13.5" thickBot="1">
      <c r="H59" s="3" t="s">
        <v>326</v>
      </c>
    </row>
    <row r="60" spans="21:29" ht="13.5" thickBot="1">
      <c r="U60" s="422" t="s">
        <v>258</v>
      </c>
      <c r="V60" s="423" t="s">
        <v>95</v>
      </c>
      <c r="W60" s="424" t="s">
        <v>96</v>
      </c>
      <c r="X60" s="425" t="s">
        <v>97</v>
      </c>
      <c r="Y60" s="40"/>
      <c r="Z60" s="422" t="s">
        <v>412</v>
      </c>
      <c r="AA60" s="423" t="s">
        <v>95</v>
      </c>
      <c r="AB60" s="424" t="s">
        <v>96</v>
      </c>
      <c r="AC60" s="425" t="s">
        <v>97</v>
      </c>
    </row>
    <row r="61" spans="21:29" ht="12.75">
      <c r="U61" s="163"/>
      <c r="V61" s="164">
        <v>6</v>
      </c>
      <c r="W61" s="164"/>
      <c r="X61" s="164">
        <f>V61+W61</f>
        <v>6</v>
      </c>
      <c r="Y61" s="16"/>
      <c r="Z61" s="163"/>
      <c r="AA61" s="164">
        <v>6</v>
      </c>
      <c r="AB61" s="164"/>
      <c r="AC61" s="164">
        <f>AA61+AB61</f>
        <v>6</v>
      </c>
    </row>
    <row r="62" spans="21:29" ht="12.75">
      <c r="U62" s="163"/>
      <c r="V62" s="164">
        <v>5.5</v>
      </c>
      <c r="W62" s="164"/>
      <c r="X62" s="164">
        <f aca="true" t="shared" si="24" ref="X62:X70">V62+W62</f>
        <v>5.5</v>
      </c>
      <c r="Y62" s="16"/>
      <c r="Z62" s="163"/>
      <c r="AA62" s="164">
        <v>5.5</v>
      </c>
      <c r="AB62" s="164"/>
      <c r="AC62" s="164">
        <f aca="true" t="shared" si="25" ref="AC62:AC70">AA62+AB62</f>
        <v>5.5</v>
      </c>
    </row>
    <row r="63" spans="1:29" ht="12.75">
      <c r="A63" s="105" t="s">
        <v>139</v>
      </c>
      <c r="B63" s="282">
        <f>G51</f>
        <v>78</v>
      </c>
      <c r="U63" s="163"/>
      <c r="V63" s="164">
        <v>5.5</v>
      </c>
      <c r="W63" s="164"/>
      <c r="X63" s="164">
        <f t="shared" si="24"/>
        <v>5.5</v>
      </c>
      <c r="Y63" s="16"/>
      <c r="Z63" s="163"/>
      <c r="AA63" s="164">
        <v>5.5</v>
      </c>
      <c r="AB63" s="164"/>
      <c r="AC63" s="164">
        <f t="shared" si="25"/>
        <v>5.5</v>
      </c>
    </row>
    <row r="64" spans="1:29" ht="12.75">
      <c r="A64" s="105" t="s">
        <v>140</v>
      </c>
      <c r="B64" s="282">
        <f>G22</f>
        <v>70</v>
      </c>
      <c r="U64" s="163"/>
      <c r="V64" s="164">
        <v>5.5</v>
      </c>
      <c r="W64" s="164"/>
      <c r="X64" s="164">
        <f t="shared" si="24"/>
        <v>5.5</v>
      </c>
      <c r="Y64" s="16"/>
      <c r="Z64" s="163"/>
      <c r="AA64" s="164">
        <v>6</v>
      </c>
      <c r="AB64" s="164"/>
      <c r="AC64" s="164">
        <f t="shared" si="25"/>
        <v>6</v>
      </c>
    </row>
    <row r="65" spans="1:29" ht="12.75">
      <c r="A65" s="105" t="s">
        <v>141</v>
      </c>
      <c r="B65" s="282">
        <f>L22</f>
        <v>68</v>
      </c>
      <c r="U65" s="163"/>
      <c r="V65" s="164">
        <v>6</v>
      </c>
      <c r="W65" s="164"/>
      <c r="X65" s="164">
        <f t="shared" si="24"/>
        <v>6</v>
      </c>
      <c r="Y65" s="16"/>
      <c r="Z65" s="163"/>
      <c r="AA65" s="164">
        <v>6</v>
      </c>
      <c r="AB65" s="164"/>
      <c r="AC65" s="164">
        <f t="shared" si="25"/>
        <v>6</v>
      </c>
    </row>
    <row r="66" spans="1:29" ht="12.75">
      <c r="A66" s="105" t="s">
        <v>142</v>
      </c>
      <c r="B66" s="282">
        <f>AA22</f>
        <v>67</v>
      </c>
      <c r="U66" s="163"/>
      <c r="V66" s="164">
        <v>5</v>
      </c>
      <c r="W66" s="164"/>
      <c r="X66" s="164">
        <f t="shared" si="24"/>
        <v>5</v>
      </c>
      <c r="Y66" s="16"/>
      <c r="Z66" s="163"/>
      <c r="AA66" s="164">
        <v>6</v>
      </c>
      <c r="AB66" s="164"/>
      <c r="AC66" s="164">
        <f t="shared" si="25"/>
        <v>6</v>
      </c>
    </row>
    <row r="67" spans="1:29" ht="12.75">
      <c r="A67" s="105" t="s">
        <v>143</v>
      </c>
      <c r="B67" s="282">
        <f>B51</f>
        <v>60.5</v>
      </c>
      <c r="U67" s="163"/>
      <c r="V67" s="164">
        <v>6</v>
      </c>
      <c r="W67" s="164"/>
      <c r="X67" s="164">
        <f t="shared" si="24"/>
        <v>6</v>
      </c>
      <c r="Y67" s="16"/>
      <c r="Z67" s="163"/>
      <c r="AA67" s="164">
        <v>6</v>
      </c>
      <c r="AB67" s="164"/>
      <c r="AC67" s="164">
        <f t="shared" si="25"/>
        <v>6</v>
      </c>
    </row>
    <row r="68" spans="1:29" ht="12.75">
      <c r="A68" s="105" t="s">
        <v>144</v>
      </c>
      <c r="B68" s="282">
        <f>L51</f>
        <v>75</v>
      </c>
      <c r="U68" s="163"/>
      <c r="V68" s="164">
        <v>6</v>
      </c>
      <c r="W68" s="164"/>
      <c r="X68" s="164">
        <f t="shared" si="24"/>
        <v>6</v>
      </c>
      <c r="Y68" s="16"/>
      <c r="Z68" s="163"/>
      <c r="AA68" s="164">
        <v>6</v>
      </c>
      <c r="AB68" s="164"/>
      <c r="AC68" s="164">
        <f t="shared" si="25"/>
        <v>6</v>
      </c>
    </row>
    <row r="69" spans="1:29" ht="12.75">
      <c r="A69" s="105" t="s">
        <v>145</v>
      </c>
      <c r="B69" s="282">
        <f>Q51</f>
        <v>76</v>
      </c>
      <c r="U69" s="163"/>
      <c r="V69" s="164">
        <v>6</v>
      </c>
      <c r="W69" s="164"/>
      <c r="X69" s="164">
        <f t="shared" si="24"/>
        <v>6</v>
      </c>
      <c r="Y69" s="16"/>
      <c r="Z69" s="163"/>
      <c r="AA69" s="164">
        <v>6</v>
      </c>
      <c r="AB69" s="164"/>
      <c r="AC69" s="164">
        <f t="shared" si="25"/>
        <v>6</v>
      </c>
    </row>
    <row r="70" spans="1:29" ht="12.75">
      <c r="A70" s="105" t="s">
        <v>146</v>
      </c>
      <c r="B70" s="282">
        <f>V22</f>
        <v>84.5</v>
      </c>
      <c r="U70" s="163"/>
      <c r="V70" s="164">
        <v>6</v>
      </c>
      <c r="W70" s="164"/>
      <c r="X70" s="164">
        <f t="shared" si="24"/>
        <v>6</v>
      </c>
      <c r="Y70" s="16"/>
      <c r="Z70" s="163"/>
      <c r="AA70" s="164">
        <v>6</v>
      </c>
      <c r="AB70" s="164">
        <v>3</v>
      </c>
      <c r="AC70" s="164">
        <f t="shared" si="25"/>
        <v>9</v>
      </c>
    </row>
    <row r="71" spans="1:29" ht="12.75">
      <c r="A71" s="105" t="s">
        <v>147</v>
      </c>
      <c r="B71" s="282">
        <f>B22</f>
        <v>71</v>
      </c>
      <c r="U71" s="163"/>
      <c r="V71" s="164">
        <v>6</v>
      </c>
      <c r="W71" s="164"/>
      <c r="X71" s="164">
        <f>V71+W71</f>
        <v>6</v>
      </c>
      <c r="Y71" s="16"/>
      <c r="Z71" s="163"/>
      <c r="AA71" s="164">
        <v>6</v>
      </c>
      <c r="AB71" s="164"/>
      <c r="AC71" s="164">
        <f>AA71+AB71</f>
        <v>6</v>
      </c>
    </row>
    <row r="72" spans="1:29" ht="12.75">
      <c r="A72" s="105" t="s">
        <v>148</v>
      </c>
      <c r="B72" s="282">
        <f>Q22</f>
        <v>63</v>
      </c>
      <c r="U72" s="163"/>
      <c r="V72" s="164"/>
      <c r="W72" s="164"/>
      <c r="X72" s="164"/>
      <c r="Y72" s="16"/>
      <c r="Z72" s="163"/>
      <c r="AA72" s="164"/>
      <c r="AB72" s="164"/>
      <c r="AC72" s="164"/>
    </row>
    <row r="73" spans="21:29" ht="12.75">
      <c r="U73" s="163"/>
      <c r="V73" s="164">
        <v>0</v>
      </c>
      <c r="W73" s="164"/>
      <c r="X73" s="164">
        <f aca="true" t="shared" si="26" ref="X73:X79">V73+W73</f>
        <v>0</v>
      </c>
      <c r="Y73" s="16"/>
      <c r="Z73" s="163"/>
      <c r="AA73" s="164">
        <v>0</v>
      </c>
      <c r="AB73" s="164"/>
      <c r="AC73" s="164">
        <f aca="true" t="shared" si="27" ref="AC73:AC79">AA73+AB73</f>
        <v>0</v>
      </c>
    </row>
    <row r="74" spans="21:29" ht="12.75">
      <c r="U74" s="163"/>
      <c r="V74" s="164">
        <v>0</v>
      </c>
      <c r="W74" s="164"/>
      <c r="X74" s="164">
        <f t="shared" si="26"/>
        <v>0</v>
      </c>
      <c r="Y74" s="16"/>
      <c r="Z74" s="163"/>
      <c r="AA74" s="164">
        <v>0</v>
      </c>
      <c r="AB74" s="164"/>
      <c r="AC74" s="164">
        <f t="shared" si="27"/>
        <v>0</v>
      </c>
    </row>
    <row r="75" spans="21:29" ht="12.75">
      <c r="U75" s="163"/>
      <c r="V75" s="164">
        <v>0</v>
      </c>
      <c r="W75" s="164"/>
      <c r="X75" s="164">
        <f t="shared" si="26"/>
        <v>0</v>
      </c>
      <c r="Y75" s="16"/>
      <c r="Z75" s="163"/>
      <c r="AA75" s="164">
        <v>0</v>
      </c>
      <c r="AB75" s="164"/>
      <c r="AC75" s="164">
        <f t="shared" si="27"/>
        <v>0</v>
      </c>
    </row>
    <row r="76" spans="21:29" ht="12.75">
      <c r="U76" s="163"/>
      <c r="V76" s="164">
        <v>0</v>
      </c>
      <c r="W76" s="164"/>
      <c r="X76" s="164">
        <f t="shared" si="26"/>
        <v>0</v>
      </c>
      <c r="Y76" s="16"/>
      <c r="Z76" s="163"/>
      <c r="AA76" s="164">
        <v>0</v>
      </c>
      <c r="AB76" s="164"/>
      <c r="AC76" s="164">
        <f t="shared" si="27"/>
        <v>0</v>
      </c>
    </row>
    <row r="77" spans="21:29" ht="12.75">
      <c r="U77" s="163"/>
      <c r="V77" s="164">
        <v>0</v>
      </c>
      <c r="W77" s="164"/>
      <c r="X77" s="164">
        <f t="shared" si="26"/>
        <v>0</v>
      </c>
      <c r="Y77" s="16"/>
      <c r="Z77" s="163"/>
      <c r="AA77" s="164">
        <v>0</v>
      </c>
      <c r="AB77" s="164"/>
      <c r="AC77" s="164">
        <f t="shared" si="27"/>
        <v>0</v>
      </c>
    </row>
    <row r="78" spans="21:29" ht="12.75">
      <c r="U78" s="163"/>
      <c r="V78" s="164">
        <v>0</v>
      </c>
      <c r="W78" s="164"/>
      <c r="X78" s="164">
        <f t="shared" si="26"/>
        <v>0</v>
      </c>
      <c r="Y78" s="16"/>
      <c r="Z78" s="163"/>
      <c r="AA78" s="164">
        <v>0</v>
      </c>
      <c r="AB78" s="164"/>
      <c r="AC78" s="164">
        <f t="shared" si="27"/>
        <v>0</v>
      </c>
    </row>
    <row r="79" spans="21:29" ht="12.75">
      <c r="U79" s="78"/>
      <c r="V79" s="5">
        <v>0</v>
      </c>
      <c r="W79" s="5"/>
      <c r="X79" s="164">
        <f t="shared" si="26"/>
        <v>0</v>
      </c>
      <c r="Y79" s="16"/>
      <c r="Z79" s="78"/>
      <c r="AA79" s="5">
        <v>0</v>
      </c>
      <c r="AB79" s="5"/>
      <c r="AC79" s="164">
        <f t="shared" si="27"/>
        <v>0</v>
      </c>
    </row>
    <row r="80" spans="21:29" ht="12.75">
      <c r="U80" s="445" t="s">
        <v>101</v>
      </c>
      <c r="V80" s="589">
        <f>SUM(X61:X79)</f>
        <v>63.5</v>
      </c>
      <c r="W80" s="589"/>
      <c r="X80" s="590"/>
      <c r="Z80" s="445" t="s">
        <v>101</v>
      </c>
      <c r="AA80" s="589">
        <f>SUM(AC61:AC79)</f>
        <v>68</v>
      </c>
      <c r="AB80" s="589"/>
      <c r="AC80" s="590"/>
    </row>
    <row r="81" spans="21:29" ht="12.75">
      <c r="U81" s="445"/>
      <c r="V81" s="591"/>
      <c r="W81" s="589"/>
      <c r="X81" s="590"/>
      <c r="Z81" s="445"/>
      <c r="AA81" s="446"/>
      <c r="AB81" s="446"/>
      <c r="AC81" s="447"/>
    </row>
    <row r="82" spans="21:29" ht="12.75">
      <c r="U82" s="445" t="s">
        <v>98</v>
      </c>
      <c r="V82" s="589"/>
      <c r="W82" s="589"/>
      <c r="X82" s="590"/>
      <c r="Z82" s="445" t="s">
        <v>98</v>
      </c>
      <c r="AA82" s="589"/>
      <c r="AB82" s="589"/>
      <c r="AC82" s="590"/>
    </row>
    <row r="83" spans="21:29" ht="12.75">
      <c r="U83" s="445" t="s">
        <v>102</v>
      </c>
      <c r="V83" s="591">
        <v>1</v>
      </c>
      <c r="W83" s="589"/>
      <c r="X83" s="590"/>
      <c r="Z83" s="445" t="s">
        <v>102</v>
      </c>
      <c r="AA83" s="591">
        <v>2</v>
      </c>
      <c r="AB83" s="589"/>
      <c r="AC83" s="590"/>
    </row>
    <row r="84" spans="21:29" ht="12.75">
      <c r="U84" s="445" t="s">
        <v>99</v>
      </c>
      <c r="V84" s="589"/>
      <c r="W84" s="589"/>
      <c r="X84" s="590"/>
      <c r="Z84" s="445" t="s">
        <v>99</v>
      </c>
      <c r="AA84" s="589">
        <v>1</v>
      </c>
      <c r="AB84" s="589"/>
      <c r="AC84" s="590"/>
    </row>
    <row r="85" spans="21:29" ht="12.75">
      <c r="U85" s="445" t="s">
        <v>100</v>
      </c>
      <c r="V85" s="589"/>
      <c r="W85" s="589"/>
      <c r="X85" s="590"/>
      <c r="Z85" s="445" t="s">
        <v>100</v>
      </c>
      <c r="AA85" s="589"/>
      <c r="AB85" s="589"/>
      <c r="AC85" s="590"/>
    </row>
    <row r="86" spans="21:29" ht="18">
      <c r="U86" s="448" t="s">
        <v>8</v>
      </c>
      <c r="V86" s="596">
        <f>SUM(V80:X85)</f>
        <v>64.5</v>
      </c>
      <c r="W86" s="596"/>
      <c r="X86" s="597"/>
      <c r="Z86" s="448" t="s">
        <v>8</v>
      </c>
      <c r="AA86" s="596">
        <f>SUM(AA80:AC85)</f>
        <v>71</v>
      </c>
      <c r="AB86" s="596"/>
      <c r="AC86" s="597"/>
    </row>
    <row r="87" spans="21:26" ht="37.5">
      <c r="U87" s="449">
        <v>0</v>
      </c>
      <c r="Z87" s="450">
        <v>1</v>
      </c>
    </row>
  </sheetData>
  <sheetProtection/>
  <mergeCells count="91">
    <mergeCell ref="V85:X85"/>
    <mergeCell ref="AA85:AC85"/>
    <mergeCell ref="V86:X86"/>
    <mergeCell ref="AA86:AC86"/>
    <mergeCell ref="V83:X83"/>
    <mergeCell ref="AA83:AC83"/>
    <mergeCell ref="V84:X84"/>
    <mergeCell ref="AA84:AC84"/>
    <mergeCell ref="V82:X82"/>
    <mergeCell ref="AA82:AC82"/>
    <mergeCell ref="L57:N57"/>
    <mergeCell ref="Q57:S57"/>
    <mergeCell ref="AA57:AC57"/>
    <mergeCell ref="V57:X57"/>
    <mergeCell ref="L54:N54"/>
    <mergeCell ref="L52:N52"/>
    <mergeCell ref="Q56:S56"/>
    <mergeCell ref="V80:X80"/>
    <mergeCell ref="AA80:AC80"/>
    <mergeCell ref="V81:X81"/>
    <mergeCell ref="B22:D22"/>
    <mergeCell ref="B24:D24"/>
    <mergeCell ref="B23:D23"/>
    <mergeCell ref="L22:N22"/>
    <mergeCell ref="L24:N24"/>
    <mergeCell ref="Q22:S22"/>
    <mergeCell ref="G22:I22"/>
    <mergeCell ref="B25:D25"/>
    <mergeCell ref="G26:I26"/>
    <mergeCell ref="L26:N26"/>
    <mergeCell ref="Q24:S24"/>
    <mergeCell ref="Q26:S26"/>
    <mergeCell ref="Q25:S25"/>
    <mergeCell ref="G24:I24"/>
    <mergeCell ref="L25:N25"/>
    <mergeCell ref="B26:D26"/>
    <mergeCell ref="G28:I28"/>
    <mergeCell ref="G27:I27"/>
    <mergeCell ref="B27:D27"/>
    <mergeCell ref="B28:D28"/>
    <mergeCell ref="G53:I53"/>
    <mergeCell ref="B57:D57"/>
    <mergeCell ref="G57:I57"/>
    <mergeCell ref="B51:D51"/>
    <mergeCell ref="B53:D53"/>
    <mergeCell ref="B52:D52"/>
    <mergeCell ref="G54:I54"/>
    <mergeCell ref="B54:D54"/>
    <mergeCell ref="B56:D56"/>
    <mergeCell ref="G56:I56"/>
    <mergeCell ref="G55:I55"/>
    <mergeCell ref="G25:I25"/>
    <mergeCell ref="L23:N23"/>
    <mergeCell ref="AA25:AC25"/>
    <mergeCell ref="V56:X56"/>
    <mergeCell ref="V25:X25"/>
    <mergeCell ref="AA28:AC28"/>
    <mergeCell ref="G51:I51"/>
    <mergeCell ref="Q28:S28"/>
    <mergeCell ref="L56:N56"/>
    <mergeCell ref="Q54:S54"/>
    <mergeCell ref="L55:N55"/>
    <mergeCell ref="V22:X22"/>
    <mergeCell ref="AA22:AC22"/>
    <mergeCell ref="V23:X23"/>
    <mergeCell ref="V24:X24"/>
    <mergeCell ref="AA24:AC24"/>
    <mergeCell ref="Q55:S55"/>
    <mergeCell ref="L27:N27"/>
    <mergeCell ref="L28:N28"/>
    <mergeCell ref="L51:N51"/>
    <mergeCell ref="AA51:AC51"/>
    <mergeCell ref="Q27:S27"/>
    <mergeCell ref="Q51:S51"/>
    <mergeCell ref="AA54:AC54"/>
    <mergeCell ref="AA55:AC55"/>
    <mergeCell ref="B55:D55"/>
    <mergeCell ref="V27:X27"/>
    <mergeCell ref="AA27:AC27"/>
    <mergeCell ref="L53:N53"/>
    <mergeCell ref="Q53:S53"/>
    <mergeCell ref="AA53:AC53"/>
    <mergeCell ref="V52:X52"/>
    <mergeCell ref="V55:X55"/>
    <mergeCell ref="AA56:AC56"/>
    <mergeCell ref="V54:X54"/>
    <mergeCell ref="V26:X26"/>
    <mergeCell ref="V28:X28"/>
    <mergeCell ref="AA26:AC26"/>
    <mergeCell ref="V51:X51"/>
    <mergeCell ref="V53:X53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A2" sqref="A2:D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6.28125" style="0" bestFit="1" customWidth="1"/>
    <col min="7" max="7" width="5.57421875" style="3" bestFit="1" customWidth="1"/>
    <col min="8" max="8" width="5.140625" style="3" bestFit="1" customWidth="1"/>
    <col min="9" max="9" width="5.57421875" style="3" bestFit="1" customWidth="1"/>
    <col min="10" max="10" width="4.00390625" style="3" customWidth="1"/>
    <col min="11" max="11" width="3.00390625" style="40" customWidth="1"/>
    <col min="12" max="12" width="4.00390625" style="0" customWidth="1"/>
    <col min="13" max="13" width="15.28125" style="0" bestFit="1" customWidth="1"/>
    <col min="14" max="14" width="5.57421875" style="3" bestFit="1" customWidth="1"/>
    <col min="15" max="15" width="5.140625" style="3" bestFit="1" customWidth="1"/>
    <col min="16" max="16" width="5.57421875" style="3" bestFit="1" customWidth="1"/>
    <col min="17" max="17" width="3.00390625" style="40" customWidth="1"/>
    <col min="18" max="18" width="16.00390625" style="0" bestFit="1" customWidth="1"/>
    <col min="19" max="19" width="5.57421875" style="3" bestFit="1" customWidth="1"/>
    <col min="20" max="20" width="5.140625" style="3" bestFit="1" customWidth="1"/>
    <col min="21" max="21" width="5.57421875" style="3" bestFit="1" customWidth="1"/>
    <col min="23" max="23" width="16.28125" style="0" bestFit="1" customWidth="1"/>
    <col min="24" max="25" width="5.00390625" style="0" customWidth="1"/>
    <col min="26" max="26" width="4.7109375" style="0" customWidth="1"/>
    <col min="27" max="27" width="2.57421875" style="0" customWidth="1"/>
    <col min="28" max="28" width="15.57421875" style="0" customWidth="1"/>
    <col min="29" max="29" width="4.7109375" style="0" customWidth="1"/>
    <col min="30" max="30" width="9.421875" style="0" customWidth="1"/>
    <col min="31" max="31" width="5.421875" style="0" customWidth="1"/>
  </cols>
  <sheetData>
    <row r="1" spans="1:13" ht="13.5" thickBot="1">
      <c r="A1" s="145" t="s">
        <v>80</v>
      </c>
      <c r="M1" s="16"/>
    </row>
    <row r="2" spans="1:31" s="2" customFormat="1" ht="13.5" thickBot="1">
      <c r="A2" s="422" t="s">
        <v>35</v>
      </c>
      <c r="B2" s="423" t="s">
        <v>95</v>
      </c>
      <c r="C2" s="424" t="s">
        <v>96</v>
      </c>
      <c r="D2" s="425" t="s">
        <v>97</v>
      </c>
      <c r="E2" s="149"/>
      <c r="F2" s="422" t="s">
        <v>42</v>
      </c>
      <c r="G2" s="423" t="s">
        <v>95</v>
      </c>
      <c r="H2" s="424" t="s">
        <v>96</v>
      </c>
      <c r="I2" s="425" t="s">
        <v>97</v>
      </c>
      <c r="J2" s="161"/>
      <c r="K2" s="158"/>
      <c r="M2" s="362" t="s">
        <v>179</v>
      </c>
      <c r="N2" s="363" t="s">
        <v>95</v>
      </c>
      <c r="O2" s="364" t="s">
        <v>96</v>
      </c>
      <c r="P2" s="365" t="s">
        <v>97</v>
      </c>
      <c r="Q2" s="149"/>
      <c r="R2" s="422" t="s">
        <v>36</v>
      </c>
      <c r="S2" s="423" t="s">
        <v>95</v>
      </c>
      <c r="T2" s="424" t="s">
        <v>96</v>
      </c>
      <c r="U2" s="425" t="s">
        <v>97</v>
      </c>
      <c r="W2" s="422" t="s">
        <v>104</v>
      </c>
      <c r="X2" s="423" t="s">
        <v>95</v>
      </c>
      <c r="Y2" s="424" t="s">
        <v>96</v>
      </c>
      <c r="Z2" s="425" t="s">
        <v>97</v>
      </c>
      <c r="AA2" s="149"/>
      <c r="AB2" s="422" t="s">
        <v>41</v>
      </c>
      <c r="AC2" s="423" t="s">
        <v>95</v>
      </c>
      <c r="AD2" s="424" t="s">
        <v>96</v>
      </c>
      <c r="AE2" s="425" t="s">
        <v>97</v>
      </c>
    </row>
    <row r="3" spans="1:31" s="16" customFormat="1" ht="12.75">
      <c r="A3" s="366" t="s">
        <v>365</v>
      </c>
      <c r="B3" s="367"/>
      <c r="C3" s="367"/>
      <c r="D3" s="368">
        <f>B3+C3</f>
        <v>0</v>
      </c>
      <c r="E3" s="19"/>
      <c r="F3" s="366" t="s">
        <v>183</v>
      </c>
      <c r="G3" s="367"/>
      <c r="H3" s="367"/>
      <c r="I3" s="368">
        <f>G3+H3</f>
        <v>0</v>
      </c>
      <c r="J3" s="17"/>
      <c r="K3" s="19"/>
      <c r="M3" s="366" t="s">
        <v>429</v>
      </c>
      <c r="N3" s="367"/>
      <c r="O3" s="367"/>
      <c r="P3" s="368">
        <f>N3+O3</f>
        <v>0</v>
      </c>
      <c r="Q3" s="19"/>
      <c r="R3" s="366" t="s">
        <v>435</v>
      </c>
      <c r="S3" s="367"/>
      <c r="T3" s="367"/>
      <c r="U3" s="368">
        <f>S3+T3</f>
        <v>0</v>
      </c>
      <c r="W3" s="366" t="s">
        <v>209</v>
      </c>
      <c r="X3" s="367">
        <v>7.5</v>
      </c>
      <c r="Y3" s="367"/>
      <c r="Z3" s="368">
        <f>X3+Y3</f>
        <v>7.5</v>
      </c>
      <c r="AA3" s="19"/>
      <c r="AB3" s="366" t="s">
        <v>217</v>
      </c>
      <c r="AC3" s="367">
        <v>6</v>
      </c>
      <c r="AD3" s="367"/>
      <c r="AE3" s="368">
        <f>AC3+AD3</f>
        <v>6</v>
      </c>
    </row>
    <row r="4" spans="1:31" s="16" customFormat="1" ht="12.75">
      <c r="A4" s="369" t="s">
        <v>304</v>
      </c>
      <c r="B4" s="164"/>
      <c r="C4" s="164"/>
      <c r="D4" s="370">
        <f aca="true" t="shared" si="0" ref="D4:D13">B4+C4</f>
        <v>0</v>
      </c>
      <c r="E4" s="19"/>
      <c r="F4" s="369" t="s">
        <v>425</v>
      </c>
      <c r="G4" s="164"/>
      <c r="H4" s="164"/>
      <c r="I4" s="370">
        <f aca="true" t="shared" si="1" ref="I4:I13">G4+H4</f>
        <v>0</v>
      </c>
      <c r="J4" s="17"/>
      <c r="K4" s="19"/>
      <c r="M4" s="369" t="s">
        <v>532</v>
      </c>
      <c r="N4" s="164"/>
      <c r="O4" s="164"/>
      <c r="P4" s="370">
        <f aca="true" t="shared" si="2" ref="P4:P13">N4+O4</f>
        <v>0</v>
      </c>
      <c r="Q4" s="19"/>
      <c r="R4" s="369" t="s">
        <v>504</v>
      </c>
      <c r="S4" s="164"/>
      <c r="T4" s="164"/>
      <c r="U4" s="370">
        <f aca="true" t="shared" si="3" ref="U4:U13">S4+T4</f>
        <v>0</v>
      </c>
      <c r="W4" s="369" t="s">
        <v>260</v>
      </c>
      <c r="X4" s="164">
        <v>7.5</v>
      </c>
      <c r="Y4" s="164">
        <v>1</v>
      </c>
      <c r="Z4" s="370">
        <f aca="true" t="shared" si="4" ref="Z4:Z13">X4+Y4</f>
        <v>8.5</v>
      </c>
      <c r="AA4" s="19"/>
      <c r="AB4" s="369" t="s">
        <v>335</v>
      </c>
      <c r="AC4" s="164">
        <v>6</v>
      </c>
      <c r="AD4" s="164"/>
      <c r="AE4" s="370">
        <f aca="true" t="shared" si="5" ref="AE4:AE13">AC4+AD4</f>
        <v>6</v>
      </c>
    </row>
    <row r="5" spans="1:31" s="16" customFormat="1" ht="12.75">
      <c r="A5" s="369" t="s">
        <v>411</v>
      </c>
      <c r="B5" s="164"/>
      <c r="C5" s="164"/>
      <c r="D5" s="370">
        <f t="shared" si="0"/>
        <v>0</v>
      </c>
      <c r="E5" s="19"/>
      <c r="F5" s="369" t="s">
        <v>321</v>
      </c>
      <c r="G5" s="164"/>
      <c r="H5" s="164"/>
      <c r="I5" s="370">
        <f t="shared" si="1"/>
        <v>0</v>
      </c>
      <c r="J5" s="17"/>
      <c r="K5" s="19"/>
      <c r="M5" s="369" t="s">
        <v>344</v>
      </c>
      <c r="N5" s="164"/>
      <c r="O5" s="164"/>
      <c r="P5" s="370">
        <f t="shared" si="2"/>
        <v>0</v>
      </c>
      <c r="Q5" s="19"/>
      <c r="R5" s="369" t="s">
        <v>502</v>
      </c>
      <c r="S5" s="164"/>
      <c r="T5" s="164"/>
      <c r="U5" s="370">
        <f t="shared" si="3"/>
        <v>0</v>
      </c>
      <c r="W5" s="369" t="s">
        <v>385</v>
      </c>
      <c r="X5" s="164">
        <v>6.5</v>
      </c>
      <c r="Y5" s="164"/>
      <c r="Z5" s="370">
        <f t="shared" si="4"/>
        <v>6.5</v>
      </c>
      <c r="AA5" s="19"/>
      <c r="AB5" s="369" t="s">
        <v>377</v>
      </c>
      <c r="AC5" s="164">
        <v>7</v>
      </c>
      <c r="AD5" s="164"/>
      <c r="AE5" s="370">
        <f t="shared" si="5"/>
        <v>7</v>
      </c>
    </row>
    <row r="6" spans="1:31" s="16" customFormat="1" ht="12.75">
      <c r="A6" s="369" t="s">
        <v>400</v>
      </c>
      <c r="B6" s="164"/>
      <c r="C6" s="164"/>
      <c r="D6" s="370">
        <f t="shared" si="0"/>
        <v>0</v>
      </c>
      <c r="E6" s="19"/>
      <c r="F6" s="369" t="s">
        <v>444</v>
      </c>
      <c r="G6" s="164"/>
      <c r="H6" s="164"/>
      <c r="I6" s="370">
        <f t="shared" si="1"/>
        <v>0</v>
      </c>
      <c r="J6" s="17"/>
      <c r="K6" s="19"/>
      <c r="M6" s="369" t="s">
        <v>233</v>
      </c>
      <c r="N6" s="164"/>
      <c r="O6" s="164"/>
      <c r="P6" s="370">
        <f t="shared" si="2"/>
        <v>0</v>
      </c>
      <c r="Q6" s="19"/>
      <c r="R6" s="369" t="s">
        <v>466</v>
      </c>
      <c r="S6" s="164"/>
      <c r="T6" s="164"/>
      <c r="U6" s="370">
        <f t="shared" si="3"/>
        <v>0</v>
      </c>
      <c r="W6" s="369" t="s">
        <v>292</v>
      </c>
      <c r="X6" s="164">
        <v>6</v>
      </c>
      <c r="Y6" s="164">
        <v>-0.5</v>
      </c>
      <c r="Z6" s="370">
        <f t="shared" si="4"/>
        <v>5.5</v>
      </c>
      <c r="AA6" s="19"/>
      <c r="AB6" s="369" t="s">
        <v>211</v>
      </c>
      <c r="AC6" s="164">
        <v>6</v>
      </c>
      <c r="AD6" s="164"/>
      <c r="AE6" s="370">
        <f t="shared" si="5"/>
        <v>6</v>
      </c>
    </row>
    <row r="7" spans="1:31" s="16" customFormat="1" ht="12.75">
      <c r="A7" s="369" t="s">
        <v>468</v>
      </c>
      <c r="B7" s="164">
        <v>79.5</v>
      </c>
      <c r="C7" s="164"/>
      <c r="D7" s="370">
        <f t="shared" si="0"/>
        <v>79.5</v>
      </c>
      <c r="E7" s="19"/>
      <c r="F7" s="369" t="s">
        <v>537</v>
      </c>
      <c r="G7" s="164"/>
      <c r="H7" s="164"/>
      <c r="I7" s="370">
        <f t="shared" si="1"/>
        <v>0</v>
      </c>
      <c r="J7" s="17"/>
      <c r="K7" s="19"/>
      <c r="M7" s="369" t="s">
        <v>196</v>
      </c>
      <c r="N7" s="164">
        <v>78</v>
      </c>
      <c r="O7" s="164"/>
      <c r="P7" s="370">
        <f t="shared" si="2"/>
        <v>78</v>
      </c>
      <c r="Q7" s="19"/>
      <c r="R7" s="369" t="s">
        <v>519</v>
      </c>
      <c r="S7" s="164">
        <v>65.5</v>
      </c>
      <c r="T7" s="164"/>
      <c r="U7" s="370">
        <f t="shared" si="3"/>
        <v>65.5</v>
      </c>
      <c r="W7" s="369" t="s">
        <v>341</v>
      </c>
      <c r="X7" s="164">
        <v>5</v>
      </c>
      <c r="Y7" s="164"/>
      <c r="Z7" s="370">
        <f t="shared" si="4"/>
        <v>5</v>
      </c>
      <c r="AA7" s="19"/>
      <c r="AB7" s="369" t="s">
        <v>583</v>
      </c>
      <c r="AC7" s="164">
        <v>7.5</v>
      </c>
      <c r="AD7" s="164">
        <v>3</v>
      </c>
      <c r="AE7" s="370">
        <f t="shared" si="5"/>
        <v>10.5</v>
      </c>
    </row>
    <row r="8" spans="1:31" s="16" customFormat="1" ht="12.75">
      <c r="A8" s="369" t="s">
        <v>301</v>
      </c>
      <c r="B8" s="164"/>
      <c r="C8" s="164"/>
      <c r="D8" s="370">
        <f t="shared" si="0"/>
        <v>0</v>
      </c>
      <c r="E8" s="19"/>
      <c r="F8" s="369" t="s">
        <v>181</v>
      </c>
      <c r="G8" s="164">
        <v>72.5</v>
      </c>
      <c r="H8" s="164"/>
      <c r="I8" s="370">
        <f t="shared" si="1"/>
        <v>72.5</v>
      </c>
      <c r="J8" s="17"/>
      <c r="K8" s="19"/>
      <c r="M8" s="369" t="s">
        <v>533</v>
      </c>
      <c r="N8" s="164"/>
      <c r="O8" s="164"/>
      <c r="P8" s="370">
        <f t="shared" si="2"/>
        <v>0</v>
      </c>
      <c r="Q8" s="19"/>
      <c r="R8" s="369" t="s">
        <v>363</v>
      </c>
      <c r="S8" s="164"/>
      <c r="T8" s="164"/>
      <c r="U8" s="370">
        <f t="shared" si="3"/>
        <v>0</v>
      </c>
      <c r="W8" s="369" t="s">
        <v>422</v>
      </c>
      <c r="X8" s="164">
        <v>7.5</v>
      </c>
      <c r="Y8" s="164"/>
      <c r="Z8" s="370">
        <f t="shared" si="4"/>
        <v>7.5</v>
      </c>
      <c r="AA8" s="19"/>
      <c r="AB8" s="369" t="s">
        <v>362</v>
      </c>
      <c r="AC8" s="164">
        <v>7</v>
      </c>
      <c r="AD8" s="164">
        <v>2.5</v>
      </c>
      <c r="AE8" s="370">
        <f t="shared" si="5"/>
        <v>9.5</v>
      </c>
    </row>
    <row r="9" spans="1:31" s="16" customFormat="1" ht="12.75">
      <c r="A9" s="369" t="s">
        <v>267</v>
      </c>
      <c r="B9" s="164"/>
      <c r="C9" s="164"/>
      <c r="D9" s="370">
        <f t="shared" si="0"/>
        <v>0</v>
      </c>
      <c r="E9" s="19"/>
      <c r="F9" s="369" t="s">
        <v>539</v>
      </c>
      <c r="G9" s="164"/>
      <c r="H9" s="164"/>
      <c r="I9" s="370">
        <f t="shared" si="1"/>
        <v>0</v>
      </c>
      <c r="J9" s="17"/>
      <c r="K9" s="19"/>
      <c r="M9" s="369" t="s">
        <v>231</v>
      </c>
      <c r="N9" s="164"/>
      <c r="O9" s="164"/>
      <c r="P9" s="370">
        <f t="shared" si="2"/>
        <v>0</v>
      </c>
      <c r="Q9" s="19"/>
      <c r="R9" s="369" t="s">
        <v>511</v>
      </c>
      <c r="S9" s="164"/>
      <c r="T9" s="164"/>
      <c r="U9" s="370">
        <f t="shared" si="3"/>
        <v>0</v>
      </c>
      <c r="W9" s="369" t="s">
        <v>518</v>
      </c>
      <c r="X9" s="208"/>
      <c r="Y9" s="164"/>
      <c r="Z9" s="370">
        <f t="shared" si="4"/>
        <v>0</v>
      </c>
      <c r="AA9" s="19"/>
      <c r="AB9" s="369" t="s">
        <v>337</v>
      </c>
      <c r="AC9" s="164">
        <v>5.5</v>
      </c>
      <c r="AD9" s="164"/>
      <c r="AE9" s="370">
        <f t="shared" si="5"/>
        <v>5.5</v>
      </c>
    </row>
    <row r="10" spans="1:31" s="16" customFormat="1" ht="12.75">
      <c r="A10" s="369" t="s">
        <v>585</v>
      </c>
      <c r="B10" s="164"/>
      <c r="C10" s="164"/>
      <c r="D10" s="370">
        <f t="shared" si="0"/>
        <v>0</v>
      </c>
      <c r="E10" s="19"/>
      <c r="F10" s="369" t="s">
        <v>538</v>
      </c>
      <c r="G10" s="164"/>
      <c r="H10" s="164"/>
      <c r="I10" s="370">
        <f t="shared" si="1"/>
        <v>0</v>
      </c>
      <c r="J10" s="17"/>
      <c r="K10" s="19"/>
      <c r="M10" s="369" t="s">
        <v>247</v>
      </c>
      <c r="N10" s="164"/>
      <c r="O10" s="164"/>
      <c r="P10" s="370">
        <f t="shared" si="2"/>
        <v>0</v>
      </c>
      <c r="Q10" s="19"/>
      <c r="R10" s="369" t="s">
        <v>372</v>
      </c>
      <c r="S10" s="164"/>
      <c r="T10" s="164"/>
      <c r="U10" s="370">
        <f t="shared" si="3"/>
        <v>0</v>
      </c>
      <c r="W10" s="369" t="s">
        <v>316</v>
      </c>
      <c r="X10" s="164">
        <v>6</v>
      </c>
      <c r="Y10" s="164"/>
      <c r="Z10" s="370">
        <f t="shared" si="4"/>
        <v>6</v>
      </c>
      <c r="AA10" s="19"/>
      <c r="AB10" s="369" t="s">
        <v>238</v>
      </c>
      <c r="AC10" s="164">
        <v>7</v>
      </c>
      <c r="AD10" s="164"/>
      <c r="AE10" s="370">
        <f t="shared" si="5"/>
        <v>7</v>
      </c>
    </row>
    <row r="11" spans="1:31" s="16" customFormat="1" ht="12.75">
      <c r="A11" s="369" t="s">
        <v>359</v>
      </c>
      <c r="B11" s="164"/>
      <c r="C11" s="164"/>
      <c r="D11" s="370">
        <f t="shared" si="0"/>
        <v>0</v>
      </c>
      <c r="E11" s="19"/>
      <c r="F11" s="369" t="s">
        <v>229</v>
      </c>
      <c r="G11" s="164"/>
      <c r="H11" s="164"/>
      <c r="I11" s="370">
        <f t="shared" si="1"/>
        <v>0</v>
      </c>
      <c r="J11" s="17"/>
      <c r="K11" s="19"/>
      <c r="M11" s="369" t="s">
        <v>185</v>
      </c>
      <c r="N11" s="164"/>
      <c r="O11" s="164"/>
      <c r="P11" s="370">
        <f t="shared" si="2"/>
        <v>0</v>
      </c>
      <c r="Q11" s="19"/>
      <c r="R11" s="369" t="s">
        <v>516</v>
      </c>
      <c r="S11" s="164"/>
      <c r="T11" s="164"/>
      <c r="U11" s="370">
        <f t="shared" si="3"/>
        <v>0</v>
      </c>
      <c r="W11" s="369" t="s">
        <v>215</v>
      </c>
      <c r="X11" s="164">
        <v>6</v>
      </c>
      <c r="Y11" s="164"/>
      <c r="Z11" s="370">
        <f t="shared" si="4"/>
        <v>6</v>
      </c>
      <c r="AA11" s="19"/>
      <c r="AB11" s="369" t="s">
        <v>402</v>
      </c>
      <c r="AC11" s="164">
        <v>6</v>
      </c>
      <c r="AD11" s="164"/>
      <c r="AE11" s="370">
        <f t="shared" si="5"/>
        <v>6</v>
      </c>
    </row>
    <row r="12" spans="1:31" s="16" customFormat="1" ht="12.75">
      <c r="A12" s="369" t="s">
        <v>295</v>
      </c>
      <c r="B12" s="164"/>
      <c r="C12" s="164"/>
      <c r="D12" s="370">
        <f t="shared" si="0"/>
        <v>0</v>
      </c>
      <c r="E12" s="19"/>
      <c r="F12" s="369" t="s">
        <v>302</v>
      </c>
      <c r="G12" s="164"/>
      <c r="H12" s="164"/>
      <c r="I12" s="370">
        <f t="shared" si="1"/>
        <v>0</v>
      </c>
      <c r="J12" s="17"/>
      <c r="K12" s="19"/>
      <c r="M12" s="369" t="s">
        <v>315</v>
      </c>
      <c r="N12" s="164"/>
      <c r="O12" s="164"/>
      <c r="P12" s="370">
        <f t="shared" si="2"/>
        <v>0</v>
      </c>
      <c r="Q12" s="19"/>
      <c r="R12" s="369" t="s">
        <v>496</v>
      </c>
      <c r="S12" s="164"/>
      <c r="T12" s="164"/>
      <c r="U12" s="370">
        <f t="shared" si="3"/>
        <v>0</v>
      </c>
      <c r="W12" s="369" t="s">
        <v>398</v>
      </c>
      <c r="X12" s="164">
        <v>9</v>
      </c>
      <c r="Y12" s="164">
        <v>9</v>
      </c>
      <c r="Z12" s="370">
        <f t="shared" si="4"/>
        <v>18</v>
      </c>
      <c r="AA12" s="19"/>
      <c r="AB12" s="369" t="s">
        <v>401</v>
      </c>
      <c r="AC12" s="164">
        <v>8</v>
      </c>
      <c r="AD12" s="164">
        <v>9</v>
      </c>
      <c r="AE12" s="370">
        <f t="shared" si="5"/>
        <v>17</v>
      </c>
    </row>
    <row r="13" spans="1:31" s="16" customFormat="1" ht="13.5" thickBot="1">
      <c r="A13" s="371" t="s">
        <v>232</v>
      </c>
      <c r="B13" s="372"/>
      <c r="C13" s="372"/>
      <c r="D13" s="373">
        <f t="shared" si="0"/>
        <v>0</v>
      </c>
      <c r="E13" s="19"/>
      <c r="F13" s="371" t="s">
        <v>336</v>
      </c>
      <c r="G13" s="372"/>
      <c r="H13" s="372"/>
      <c r="I13" s="373">
        <f t="shared" si="1"/>
        <v>0</v>
      </c>
      <c r="J13" s="17"/>
      <c r="K13" s="19"/>
      <c r="M13" s="371" t="s">
        <v>299</v>
      </c>
      <c r="N13" s="372"/>
      <c r="O13" s="372"/>
      <c r="P13" s="373">
        <f t="shared" si="2"/>
        <v>0</v>
      </c>
      <c r="Q13" s="19"/>
      <c r="R13" s="371" t="s">
        <v>329</v>
      </c>
      <c r="S13" s="372"/>
      <c r="T13" s="372"/>
      <c r="U13" s="373">
        <f t="shared" si="3"/>
        <v>0</v>
      </c>
      <c r="W13" s="371" t="s">
        <v>305</v>
      </c>
      <c r="X13" s="372">
        <v>5</v>
      </c>
      <c r="Y13" s="372"/>
      <c r="Z13" s="373">
        <f t="shared" si="4"/>
        <v>5</v>
      </c>
      <c r="AA13" s="19"/>
      <c r="AB13" s="371" t="s">
        <v>189</v>
      </c>
      <c r="AC13" s="372">
        <v>7.5</v>
      </c>
      <c r="AD13" s="372">
        <v>6</v>
      </c>
      <c r="AE13" s="373">
        <f t="shared" si="5"/>
        <v>13.5</v>
      </c>
    </row>
    <row r="14" spans="1:31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19"/>
      <c r="M14" s="374"/>
      <c r="N14" s="375"/>
      <c r="O14" s="375"/>
      <c r="P14" s="375"/>
      <c r="Q14" s="19"/>
      <c r="R14" s="374"/>
      <c r="S14" s="375"/>
      <c r="T14" s="375"/>
      <c r="U14" s="375"/>
      <c r="W14" s="374"/>
      <c r="X14" s="375"/>
      <c r="Y14" s="375"/>
      <c r="Z14" s="375"/>
      <c r="AA14" s="19"/>
      <c r="AB14" s="374"/>
      <c r="AC14" s="375"/>
      <c r="AD14" s="375"/>
      <c r="AE14" s="375"/>
    </row>
    <row r="15" spans="1:31" s="16" customFormat="1" ht="12.75">
      <c r="A15" s="366" t="s">
        <v>439</v>
      </c>
      <c r="B15" s="367"/>
      <c r="C15" s="367"/>
      <c r="D15" s="368">
        <f aca="true" t="shared" si="6" ref="D15:D21">B15+C15</f>
        <v>0</v>
      </c>
      <c r="E15" s="19"/>
      <c r="F15" s="366" t="s">
        <v>194</v>
      </c>
      <c r="G15" s="367"/>
      <c r="H15" s="367"/>
      <c r="I15" s="368">
        <f aca="true" t="shared" si="7" ref="I15:I21">G15+H15</f>
        <v>0</v>
      </c>
      <c r="J15" s="17"/>
      <c r="K15" s="19"/>
      <c r="M15" s="366" t="s">
        <v>457</v>
      </c>
      <c r="N15" s="367"/>
      <c r="O15" s="367"/>
      <c r="P15" s="368">
        <f aca="true" t="shared" si="8" ref="P15:P21">N15+O15</f>
        <v>0</v>
      </c>
      <c r="Q15" s="19"/>
      <c r="R15" s="366" t="s">
        <v>237</v>
      </c>
      <c r="S15" s="367"/>
      <c r="T15" s="367"/>
      <c r="U15" s="368">
        <f aca="true" t="shared" si="9" ref="U15:U21">S15+T15</f>
        <v>0</v>
      </c>
      <c r="W15" s="366" t="s">
        <v>346</v>
      </c>
      <c r="X15" s="367"/>
      <c r="Y15" s="367"/>
      <c r="Z15" s="368">
        <f aca="true" t="shared" si="10" ref="Z15:Z21">X15+Y15</f>
        <v>0</v>
      </c>
      <c r="AA15" s="19"/>
      <c r="AB15" s="366" t="s">
        <v>250</v>
      </c>
      <c r="AC15" s="367"/>
      <c r="AD15" s="367"/>
      <c r="AE15" s="368">
        <f aca="true" t="shared" si="11" ref="AE15:AE21">AC15+AD15</f>
        <v>0</v>
      </c>
    </row>
    <row r="16" spans="1:31" s="16" customFormat="1" ht="12.75">
      <c r="A16" s="369" t="s">
        <v>586</v>
      </c>
      <c r="B16" s="164"/>
      <c r="C16" s="164"/>
      <c r="D16" s="370">
        <f t="shared" si="6"/>
        <v>0</v>
      </c>
      <c r="E16" s="19"/>
      <c r="F16" s="369" t="s">
        <v>218</v>
      </c>
      <c r="G16" s="164"/>
      <c r="H16" s="164"/>
      <c r="I16" s="370">
        <f t="shared" si="7"/>
        <v>0</v>
      </c>
      <c r="J16" s="17"/>
      <c r="K16" s="19"/>
      <c r="M16" s="369" t="s">
        <v>245</v>
      </c>
      <c r="N16" s="164"/>
      <c r="O16" s="164"/>
      <c r="P16" s="370">
        <f t="shared" si="8"/>
        <v>0</v>
      </c>
      <c r="Q16" s="19"/>
      <c r="R16" s="369" t="s">
        <v>503</v>
      </c>
      <c r="S16" s="164"/>
      <c r="T16" s="164"/>
      <c r="U16" s="370">
        <f t="shared" si="9"/>
        <v>0</v>
      </c>
      <c r="W16" s="369" t="s">
        <v>178</v>
      </c>
      <c r="X16" s="164"/>
      <c r="Y16" s="164"/>
      <c r="Z16" s="370">
        <f t="shared" si="10"/>
        <v>0</v>
      </c>
      <c r="AA16" s="19"/>
      <c r="AB16" s="369" t="s">
        <v>526</v>
      </c>
      <c r="AC16" s="164"/>
      <c r="AD16" s="164"/>
      <c r="AE16" s="370">
        <f t="shared" si="11"/>
        <v>0</v>
      </c>
    </row>
    <row r="17" spans="1:31" s="16" customFormat="1" ht="12.75">
      <c r="A17" s="369" t="s">
        <v>239</v>
      </c>
      <c r="B17" s="164"/>
      <c r="C17" s="164"/>
      <c r="D17" s="370">
        <f t="shared" si="6"/>
        <v>0</v>
      </c>
      <c r="E17" s="19"/>
      <c r="F17" s="369" t="s">
        <v>473</v>
      </c>
      <c r="G17" s="164"/>
      <c r="H17" s="164"/>
      <c r="I17" s="370">
        <f t="shared" si="7"/>
        <v>0</v>
      </c>
      <c r="J17" s="17"/>
      <c r="K17" s="19"/>
      <c r="M17" s="369" t="s">
        <v>347</v>
      </c>
      <c r="N17" s="164"/>
      <c r="O17" s="164"/>
      <c r="P17" s="370">
        <f t="shared" si="8"/>
        <v>0</v>
      </c>
      <c r="Q17" s="19"/>
      <c r="R17" s="369" t="s">
        <v>471</v>
      </c>
      <c r="S17" s="164"/>
      <c r="T17" s="164"/>
      <c r="U17" s="370">
        <f t="shared" si="9"/>
        <v>0</v>
      </c>
      <c r="W17" s="369" t="s">
        <v>520</v>
      </c>
      <c r="X17" s="164"/>
      <c r="Y17" s="164"/>
      <c r="Z17" s="370">
        <f t="shared" si="10"/>
        <v>0</v>
      </c>
      <c r="AA17" s="19"/>
      <c r="AB17" s="369" t="s">
        <v>481</v>
      </c>
      <c r="AC17" s="164"/>
      <c r="AD17" s="164"/>
      <c r="AE17" s="370">
        <f t="shared" si="11"/>
        <v>0</v>
      </c>
    </row>
    <row r="18" spans="1:31" s="16" customFormat="1" ht="12.75">
      <c r="A18" s="369" t="s">
        <v>469</v>
      </c>
      <c r="B18" s="164"/>
      <c r="C18" s="164"/>
      <c r="D18" s="370">
        <f t="shared" si="6"/>
        <v>0</v>
      </c>
      <c r="E18" s="19"/>
      <c r="F18" s="369" t="s">
        <v>478</v>
      </c>
      <c r="G18" s="164"/>
      <c r="H18" s="164"/>
      <c r="I18" s="370">
        <f t="shared" si="7"/>
        <v>0</v>
      </c>
      <c r="J18" s="17"/>
      <c r="K18" s="19"/>
      <c r="M18" s="369" t="s">
        <v>409</v>
      </c>
      <c r="N18" s="164"/>
      <c r="O18" s="164"/>
      <c r="P18" s="370">
        <f t="shared" si="8"/>
        <v>0</v>
      </c>
      <c r="Q18" s="19"/>
      <c r="R18" s="369" t="s">
        <v>514</v>
      </c>
      <c r="S18" s="164"/>
      <c r="T18" s="164"/>
      <c r="U18" s="370">
        <f t="shared" si="9"/>
        <v>0</v>
      </c>
      <c r="W18" s="369" t="s">
        <v>437</v>
      </c>
      <c r="X18" s="164">
        <v>6.5</v>
      </c>
      <c r="Y18" s="164"/>
      <c r="Z18" s="370">
        <f t="shared" si="10"/>
        <v>6.5</v>
      </c>
      <c r="AA18" s="19"/>
      <c r="AB18" s="369" t="s">
        <v>325</v>
      </c>
      <c r="AC18" s="164"/>
      <c r="AD18" s="164"/>
      <c r="AE18" s="370">
        <f t="shared" si="11"/>
        <v>0</v>
      </c>
    </row>
    <row r="19" spans="1:31" s="16" customFormat="1" ht="12.75">
      <c r="A19" s="369" t="s">
        <v>467</v>
      </c>
      <c r="B19" s="164"/>
      <c r="C19" s="164"/>
      <c r="D19" s="370">
        <f t="shared" si="6"/>
        <v>0</v>
      </c>
      <c r="E19" s="19"/>
      <c r="F19" s="369" t="s">
        <v>475</v>
      </c>
      <c r="G19" s="164"/>
      <c r="H19" s="164"/>
      <c r="I19" s="370">
        <f t="shared" si="7"/>
        <v>0</v>
      </c>
      <c r="J19" s="17"/>
      <c r="K19" s="19"/>
      <c r="M19" s="369" t="s">
        <v>458</v>
      </c>
      <c r="N19" s="164"/>
      <c r="O19" s="164"/>
      <c r="P19" s="370">
        <f t="shared" si="8"/>
        <v>0</v>
      </c>
      <c r="Q19" s="19"/>
      <c r="R19" s="369" t="s">
        <v>521</v>
      </c>
      <c r="S19" s="164"/>
      <c r="T19" s="164"/>
      <c r="U19" s="370">
        <f t="shared" si="9"/>
        <v>0</v>
      </c>
      <c r="W19" s="369" t="s">
        <v>584</v>
      </c>
      <c r="X19" s="164"/>
      <c r="Y19" s="164"/>
      <c r="Z19" s="370">
        <f t="shared" si="10"/>
        <v>0</v>
      </c>
      <c r="AA19" s="19"/>
      <c r="AB19" s="369" t="s">
        <v>208</v>
      </c>
      <c r="AC19" s="164"/>
      <c r="AD19" s="164"/>
      <c r="AE19" s="370">
        <f t="shared" si="11"/>
        <v>0</v>
      </c>
    </row>
    <row r="20" spans="1:31" s="16" customFormat="1" ht="12.75">
      <c r="A20" s="369" t="s">
        <v>470</v>
      </c>
      <c r="B20" s="164"/>
      <c r="C20" s="164"/>
      <c r="D20" s="370">
        <f t="shared" si="6"/>
        <v>0</v>
      </c>
      <c r="E20" s="19"/>
      <c r="F20" s="369" t="s">
        <v>445</v>
      </c>
      <c r="G20" s="164"/>
      <c r="H20" s="164"/>
      <c r="I20" s="370">
        <f t="shared" si="7"/>
        <v>0</v>
      </c>
      <c r="J20" s="17"/>
      <c r="K20" s="19"/>
      <c r="M20" s="369" t="s">
        <v>367</v>
      </c>
      <c r="N20" s="164"/>
      <c r="O20" s="164"/>
      <c r="P20" s="370">
        <f t="shared" si="8"/>
        <v>0</v>
      </c>
      <c r="Q20" s="19"/>
      <c r="R20" s="369" t="s">
        <v>456</v>
      </c>
      <c r="S20" s="164"/>
      <c r="T20" s="164"/>
      <c r="U20" s="370">
        <f t="shared" si="9"/>
        <v>0</v>
      </c>
      <c r="W20" s="369" t="s">
        <v>408</v>
      </c>
      <c r="X20" s="164"/>
      <c r="Y20" s="164"/>
      <c r="Z20" s="370">
        <f t="shared" si="10"/>
        <v>0</v>
      </c>
      <c r="AA20" s="19"/>
      <c r="AB20" s="369" t="s">
        <v>318</v>
      </c>
      <c r="AC20" s="164"/>
      <c r="AD20" s="164"/>
      <c r="AE20" s="370">
        <f t="shared" si="11"/>
        <v>0</v>
      </c>
    </row>
    <row r="21" spans="1:31" ht="13.5" thickBot="1">
      <c r="A21" s="371" t="s">
        <v>448</v>
      </c>
      <c r="B21" s="372"/>
      <c r="C21" s="372"/>
      <c r="D21" s="373">
        <f t="shared" si="6"/>
        <v>0</v>
      </c>
      <c r="E21" s="19"/>
      <c r="F21" s="371" t="s">
        <v>331</v>
      </c>
      <c r="G21" s="372"/>
      <c r="H21" s="372"/>
      <c r="I21" s="373">
        <f t="shared" si="7"/>
        <v>0</v>
      </c>
      <c r="J21" s="17"/>
      <c r="K21" s="19"/>
      <c r="L21" s="16"/>
      <c r="M21" s="371" t="s">
        <v>431</v>
      </c>
      <c r="N21" s="372"/>
      <c r="O21" s="372"/>
      <c r="P21" s="373">
        <f t="shared" si="8"/>
        <v>0</v>
      </c>
      <c r="Q21" s="19"/>
      <c r="R21" s="371" t="s">
        <v>500</v>
      </c>
      <c r="S21" s="372"/>
      <c r="T21" s="372"/>
      <c r="U21" s="373">
        <f t="shared" si="9"/>
        <v>0</v>
      </c>
      <c r="W21" s="371" t="s">
        <v>307</v>
      </c>
      <c r="X21" s="372"/>
      <c r="Y21" s="372"/>
      <c r="Z21" s="373">
        <f t="shared" si="10"/>
        <v>0</v>
      </c>
      <c r="AA21" s="19"/>
      <c r="AB21" s="371" t="s">
        <v>440</v>
      </c>
      <c r="AC21" s="372"/>
      <c r="AD21" s="372"/>
      <c r="AE21" s="373">
        <f t="shared" si="11"/>
        <v>0</v>
      </c>
    </row>
    <row r="22" spans="1:31" ht="12.75">
      <c r="A22" s="78" t="s">
        <v>101</v>
      </c>
      <c r="B22" s="592">
        <f>SUM(D3:D21)</f>
        <v>79.5</v>
      </c>
      <c r="C22" s="592"/>
      <c r="D22" s="548"/>
      <c r="F22" s="78" t="s">
        <v>101</v>
      </c>
      <c r="G22" s="592">
        <f>SUM(I3:I21)</f>
        <v>72.5</v>
      </c>
      <c r="H22" s="592"/>
      <c r="I22" s="548"/>
      <c r="J22" s="28"/>
      <c r="K22" s="159"/>
      <c r="M22" s="78" t="s">
        <v>101</v>
      </c>
      <c r="N22" s="592">
        <f>SUM(P3:P21)</f>
        <v>78</v>
      </c>
      <c r="O22" s="592"/>
      <c r="P22" s="548"/>
      <c r="R22" s="80" t="s">
        <v>101</v>
      </c>
      <c r="S22" s="598">
        <f>SUM(U3:U21)</f>
        <v>65.5</v>
      </c>
      <c r="T22" s="598"/>
      <c r="U22" s="599"/>
      <c r="V22" s="40"/>
      <c r="W22" s="78" t="s">
        <v>101</v>
      </c>
      <c r="X22" s="592">
        <f>SUM(Z3:Z21)</f>
        <v>82</v>
      </c>
      <c r="Y22" s="592"/>
      <c r="Z22" s="548"/>
      <c r="AA22" s="40"/>
      <c r="AB22" s="78" t="s">
        <v>101</v>
      </c>
      <c r="AC22" s="592">
        <f>SUM(AE3:AE21)</f>
        <v>94</v>
      </c>
      <c r="AD22" s="592"/>
      <c r="AE22" s="548"/>
    </row>
    <row r="23" spans="1:3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159"/>
      <c r="M23" s="78" t="s">
        <v>62</v>
      </c>
      <c r="N23" s="595">
        <v>2</v>
      </c>
      <c r="O23" s="592"/>
      <c r="P23" s="548"/>
      <c r="R23" s="78"/>
      <c r="S23" s="151"/>
      <c r="T23" s="151"/>
      <c r="U23" s="150"/>
      <c r="V23" s="40"/>
      <c r="W23" s="78" t="s">
        <v>62</v>
      </c>
      <c r="X23" s="595">
        <v>2</v>
      </c>
      <c r="Y23" s="592"/>
      <c r="Z23" s="548"/>
      <c r="AA23" s="40"/>
      <c r="AB23" s="78"/>
      <c r="AC23" s="151"/>
      <c r="AD23" s="151"/>
      <c r="AE23" s="150"/>
    </row>
    <row r="24" spans="1:31" ht="12.75">
      <c r="A24" s="78" t="s">
        <v>98</v>
      </c>
      <c r="B24" s="592"/>
      <c r="C24" s="592"/>
      <c r="D24" s="548"/>
      <c r="F24" s="78" t="s">
        <v>98</v>
      </c>
      <c r="G24" s="592">
        <v>1</v>
      </c>
      <c r="H24" s="592"/>
      <c r="I24" s="548"/>
      <c r="J24" s="28"/>
      <c r="K24" s="159"/>
      <c r="M24" s="78" t="s">
        <v>98</v>
      </c>
      <c r="N24" s="592"/>
      <c r="O24" s="592"/>
      <c r="P24" s="548"/>
      <c r="R24" s="78" t="s">
        <v>98</v>
      </c>
      <c r="S24" s="592"/>
      <c r="T24" s="592"/>
      <c r="U24" s="548"/>
      <c r="V24" s="116"/>
      <c r="W24" s="78" t="s">
        <v>98</v>
      </c>
      <c r="X24" s="592">
        <v>1</v>
      </c>
      <c r="Y24" s="592"/>
      <c r="Z24" s="548"/>
      <c r="AA24" s="40"/>
      <c r="AB24" s="78" t="s">
        <v>98</v>
      </c>
      <c r="AC24" s="592">
        <v>1</v>
      </c>
      <c r="AD24" s="592"/>
      <c r="AE24" s="548"/>
    </row>
    <row r="25" spans="1:31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-2</v>
      </c>
      <c r="H25" s="592"/>
      <c r="I25" s="548"/>
      <c r="J25" s="28"/>
      <c r="K25" s="159"/>
      <c r="M25" s="78" t="s">
        <v>102</v>
      </c>
      <c r="N25" s="595"/>
      <c r="O25" s="592"/>
      <c r="P25" s="548"/>
      <c r="R25" s="78" t="s">
        <v>102</v>
      </c>
      <c r="S25" s="595">
        <v>2</v>
      </c>
      <c r="T25" s="592"/>
      <c r="U25" s="548"/>
      <c r="V25" s="116"/>
      <c r="W25" s="78" t="s">
        <v>102</v>
      </c>
      <c r="X25" s="595"/>
      <c r="Y25" s="592"/>
      <c r="Z25" s="548"/>
      <c r="AA25" s="40"/>
      <c r="AB25" s="78" t="s">
        <v>102</v>
      </c>
      <c r="AC25" s="595">
        <v>-3</v>
      </c>
      <c r="AD25" s="592"/>
      <c r="AE25" s="548"/>
    </row>
    <row r="26" spans="1:31" ht="12.75">
      <c r="A26" s="78" t="s">
        <v>99</v>
      </c>
      <c r="B26" s="592">
        <v>-2</v>
      </c>
      <c r="C26" s="592"/>
      <c r="D26" s="548"/>
      <c r="F26" s="78" t="s">
        <v>99</v>
      </c>
      <c r="G26" s="592"/>
      <c r="H26" s="592"/>
      <c r="I26" s="548"/>
      <c r="J26" s="28"/>
      <c r="K26" s="159"/>
      <c r="M26" s="78" t="s">
        <v>99</v>
      </c>
      <c r="N26" s="592">
        <v>3</v>
      </c>
      <c r="O26" s="592"/>
      <c r="P26" s="548"/>
      <c r="R26" s="78" t="s">
        <v>99</v>
      </c>
      <c r="S26" s="592">
        <v>1</v>
      </c>
      <c r="T26" s="592"/>
      <c r="U26" s="548"/>
      <c r="V26" s="116"/>
      <c r="W26" s="78" t="s">
        <v>99</v>
      </c>
      <c r="X26" s="592">
        <v>-3</v>
      </c>
      <c r="Y26" s="592"/>
      <c r="Z26" s="548"/>
      <c r="AA26" s="40"/>
      <c r="AB26" s="78" t="s">
        <v>99</v>
      </c>
      <c r="AC26" s="592">
        <v>-2</v>
      </c>
      <c r="AD26" s="592"/>
      <c r="AE26" s="548"/>
    </row>
    <row r="27" spans="1:3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159"/>
      <c r="M27" s="78" t="s">
        <v>100</v>
      </c>
      <c r="N27" s="592">
        <v>1</v>
      </c>
      <c r="O27" s="592"/>
      <c r="P27" s="548"/>
      <c r="R27" s="78" t="s">
        <v>100</v>
      </c>
      <c r="S27" s="592">
        <v>-1</v>
      </c>
      <c r="T27" s="592"/>
      <c r="U27" s="548"/>
      <c r="V27" s="116"/>
      <c r="W27" s="78" t="s">
        <v>100</v>
      </c>
      <c r="X27" s="592"/>
      <c r="Y27" s="592"/>
      <c r="Z27" s="548"/>
      <c r="AA27" s="40"/>
      <c r="AB27" s="78" t="s">
        <v>100</v>
      </c>
      <c r="AC27" s="592"/>
      <c r="AD27" s="592"/>
      <c r="AE27" s="548"/>
    </row>
    <row r="28" spans="1:31" s="154" customFormat="1" ht="18.75">
      <c r="A28" s="152" t="s">
        <v>8</v>
      </c>
      <c r="B28" s="593">
        <f>SUM(B22:D27)</f>
        <v>80.5</v>
      </c>
      <c r="C28" s="593"/>
      <c r="D28" s="594"/>
      <c r="E28" s="153"/>
      <c r="F28" s="152" t="s">
        <v>8</v>
      </c>
      <c r="G28" s="593">
        <f>SUM(G22:I27)</f>
        <v>71.5</v>
      </c>
      <c r="H28" s="593"/>
      <c r="I28" s="594"/>
      <c r="J28" s="162"/>
      <c r="K28" s="160"/>
      <c r="M28" s="152" t="s">
        <v>8</v>
      </c>
      <c r="N28" s="593">
        <f>SUM(N22:P27)</f>
        <v>84</v>
      </c>
      <c r="O28" s="593"/>
      <c r="P28" s="594"/>
      <c r="Q28" s="153"/>
      <c r="R28" s="152" t="s">
        <v>8</v>
      </c>
      <c r="S28" s="593">
        <f>SUM(S22:U27)</f>
        <v>67.5</v>
      </c>
      <c r="T28" s="593"/>
      <c r="U28" s="594"/>
      <c r="V28" s="155"/>
      <c r="W28" s="152" t="s">
        <v>8</v>
      </c>
      <c r="X28" s="593">
        <f>SUM(X22:Z27)</f>
        <v>82</v>
      </c>
      <c r="Y28" s="593"/>
      <c r="Z28" s="594"/>
      <c r="AA28" s="153"/>
      <c r="AB28" s="152" t="s">
        <v>8</v>
      </c>
      <c r="AC28" s="593">
        <f>SUM(AC22:AE27)</f>
        <v>90</v>
      </c>
      <c r="AD28" s="593"/>
      <c r="AE28" s="594"/>
    </row>
    <row r="29" spans="1:31" ht="35.25" customHeight="1">
      <c r="A29" s="156">
        <v>3</v>
      </c>
      <c r="C29" s="3" t="s">
        <v>213</v>
      </c>
      <c r="F29" s="157">
        <v>1</v>
      </c>
      <c r="H29" s="3" t="s">
        <v>331</v>
      </c>
      <c r="K29" s="159"/>
      <c r="M29" s="156">
        <v>4</v>
      </c>
      <c r="O29" s="3" t="s">
        <v>605</v>
      </c>
      <c r="R29" s="157">
        <v>1</v>
      </c>
      <c r="T29" s="3" t="s">
        <v>466</v>
      </c>
      <c r="V29" s="40"/>
      <c r="W29" s="156">
        <v>3</v>
      </c>
      <c r="X29" s="3"/>
      <c r="Y29" s="3" t="s">
        <v>591</v>
      </c>
      <c r="Z29" s="3"/>
      <c r="AA29" s="40"/>
      <c r="AB29" s="157">
        <v>5</v>
      </c>
      <c r="AC29" s="3"/>
      <c r="AD29" s="3" t="s">
        <v>590</v>
      </c>
      <c r="AE29" s="3"/>
    </row>
    <row r="30" spans="3:23" ht="13.5" thickBot="1">
      <c r="C30" s="3" t="s">
        <v>607</v>
      </c>
      <c r="K30" s="159"/>
      <c r="O30" s="3" t="s">
        <v>185</v>
      </c>
      <c r="V30" s="40"/>
      <c r="W30" s="40"/>
    </row>
    <row r="31" spans="1:29" ht="13.5" thickBot="1">
      <c r="A31" s="422" t="s">
        <v>199</v>
      </c>
      <c r="B31" s="423" t="s">
        <v>95</v>
      </c>
      <c r="C31" s="424" t="s">
        <v>96</v>
      </c>
      <c r="D31" s="425" t="s">
        <v>97</v>
      </c>
      <c r="E31" s="149"/>
      <c r="F31" s="362" t="s">
        <v>93</v>
      </c>
      <c r="G31" s="363" t="s">
        <v>95</v>
      </c>
      <c r="H31" s="364" t="s">
        <v>96</v>
      </c>
      <c r="I31" s="365" t="s">
        <v>97</v>
      </c>
      <c r="J31" s="161"/>
      <c r="K31" s="159"/>
      <c r="M31" s="422" t="s">
        <v>34</v>
      </c>
      <c r="N31" s="423" t="s">
        <v>95</v>
      </c>
      <c r="O31" s="424" t="s">
        <v>96</v>
      </c>
      <c r="P31" s="425" t="s">
        <v>97</v>
      </c>
      <c r="Q31" s="149"/>
      <c r="R31" s="422" t="s">
        <v>180</v>
      </c>
      <c r="S31" s="423" t="s">
        <v>95</v>
      </c>
      <c r="T31" s="424" t="s">
        <v>96</v>
      </c>
      <c r="U31" s="425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6" t="s">
        <v>241</v>
      </c>
      <c r="B32" s="367"/>
      <c r="C32" s="367"/>
      <c r="D32" s="368">
        <f>B32+C32</f>
        <v>0</v>
      </c>
      <c r="E32" s="19"/>
      <c r="F32" s="366" t="s">
        <v>300</v>
      </c>
      <c r="G32" s="367"/>
      <c r="H32" s="367"/>
      <c r="I32" s="368">
        <f>G32+H32</f>
        <v>0</v>
      </c>
      <c r="J32" s="17"/>
      <c r="K32" s="19"/>
      <c r="M32" s="366" t="s">
        <v>397</v>
      </c>
      <c r="N32" s="367"/>
      <c r="O32" s="367"/>
      <c r="P32" s="368">
        <f>N32+O32</f>
        <v>0</v>
      </c>
      <c r="Q32" s="19"/>
      <c r="R32" s="366" t="s">
        <v>421</v>
      </c>
      <c r="S32" s="367"/>
      <c r="T32" s="367"/>
      <c r="U32" s="368">
        <f>S32+T32</f>
        <v>0</v>
      </c>
      <c r="W32" s="254"/>
      <c r="X32" s="566"/>
      <c r="Y32" s="566"/>
      <c r="Z32" s="566"/>
      <c r="AA32" s="566"/>
      <c r="AB32" s="566"/>
      <c r="AC32" s="566"/>
    </row>
    <row r="33" spans="1:29" s="16" customFormat="1" ht="12.75">
      <c r="A33" s="369" t="s">
        <v>234</v>
      </c>
      <c r="B33" s="164"/>
      <c r="C33" s="164"/>
      <c r="D33" s="370">
        <f aca="true" t="shared" si="12" ref="D33:D42">B33+C33</f>
        <v>0</v>
      </c>
      <c r="E33" s="19"/>
      <c r="F33" s="369" t="s">
        <v>424</v>
      </c>
      <c r="G33" s="164"/>
      <c r="H33" s="164"/>
      <c r="I33" s="370">
        <f aca="true" t="shared" si="13" ref="I33:I42">G33+H33</f>
        <v>0</v>
      </c>
      <c r="J33" s="17"/>
      <c r="K33" s="19"/>
      <c r="M33" s="369" t="s">
        <v>352</v>
      </c>
      <c r="N33" s="164"/>
      <c r="O33" s="164"/>
      <c r="P33" s="370">
        <f aca="true" t="shared" si="14" ref="P33:P42">N33+O33</f>
        <v>0</v>
      </c>
      <c r="Q33" s="19"/>
      <c r="R33" s="369" t="s">
        <v>297</v>
      </c>
      <c r="S33" s="164"/>
      <c r="T33" s="164"/>
      <c r="U33" s="370">
        <f aca="true" t="shared" si="15" ref="U33:U42">S33+T33</f>
        <v>0</v>
      </c>
      <c r="W33" s="254"/>
      <c r="X33" s="566"/>
      <c r="Y33" s="566"/>
      <c r="Z33" s="566"/>
      <c r="AA33" s="566"/>
      <c r="AB33" s="566"/>
      <c r="AC33" s="566"/>
    </row>
    <row r="34" spans="1:29" s="16" customFormat="1" ht="12.75">
      <c r="A34" s="369" t="s">
        <v>370</v>
      </c>
      <c r="B34" s="164"/>
      <c r="C34" s="164"/>
      <c r="D34" s="370">
        <f t="shared" si="12"/>
        <v>0</v>
      </c>
      <c r="E34" s="19"/>
      <c r="F34" s="369" t="s">
        <v>534</v>
      </c>
      <c r="G34" s="164"/>
      <c r="H34" s="164"/>
      <c r="I34" s="370">
        <f t="shared" si="13"/>
        <v>0</v>
      </c>
      <c r="J34" s="17"/>
      <c r="K34" s="19"/>
      <c r="M34" s="369" t="s">
        <v>206</v>
      </c>
      <c r="N34" s="164"/>
      <c r="O34" s="164"/>
      <c r="P34" s="370">
        <f t="shared" si="14"/>
        <v>0</v>
      </c>
      <c r="Q34" s="19"/>
      <c r="R34" s="369" t="s">
        <v>285</v>
      </c>
      <c r="S34" s="164"/>
      <c r="T34" s="164"/>
      <c r="U34" s="370">
        <f t="shared" si="15"/>
        <v>0</v>
      </c>
      <c r="W34" s="254"/>
      <c r="X34" s="566"/>
      <c r="Y34" s="566"/>
      <c r="Z34" s="566"/>
      <c r="AA34" s="566"/>
      <c r="AB34" s="566"/>
      <c r="AC34" s="566"/>
    </row>
    <row r="35" spans="1:29" s="16" customFormat="1" ht="12.75">
      <c r="A35" s="369" t="s">
        <v>190</v>
      </c>
      <c r="B35" s="164">
        <v>79.5</v>
      </c>
      <c r="C35" s="164"/>
      <c r="D35" s="370">
        <f t="shared" si="12"/>
        <v>79.5</v>
      </c>
      <c r="E35" s="19"/>
      <c r="F35" s="369" t="s">
        <v>461</v>
      </c>
      <c r="G35" s="164"/>
      <c r="H35" s="164"/>
      <c r="I35" s="370">
        <f t="shared" si="13"/>
        <v>0</v>
      </c>
      <c r="J35" s="17"/>
      <c r="K35" s="19"/>
      <c r="M35" s="369" t="s">
        <v>269</v>
      </c>
      <c r="N35" s="164"/>
      <c r="O35" s="164"/>
      <c r="P35" s="370">
        <f t="shared" si="14"/>
        <v>0</v>
      </c>
      <c r="Q35" s="19"/>
      <c r="R35" s="369" t="s">
        <v>427</v>
      </c>
      <c r="S35" s="164"/>
      <c r="T35" s="164"/>
      <c r="U35" s="370">
        <f t="shared" si="15"/>
        <v>0</v>
      </c>
      <c r="W35" s="254"/>
      <c r="X35" s="566"/>
      <c r="Y35" s="566"/>
      <c r="Z35" s="566"/>
      <c r="AA35" s="566"/>
      <c r="AB35" s="566"/>
      <c r="AC35" s="566"/>
    </row>
    <row r="36" spans="1:29" s="16" customFormat="1" ht="12.75">
      <c r="A36" s="369" t="s">
        <v>588</v>
      </c>
      <c r="B36" s="164"/>
      <c r="C36" s="164"/>
      <c r="D36" s="370">
        <f t="shared" si="12"/>
        <v>0</v>
      </c>
      <c r="E36" s="19"/>
      <c r="F36" s="369" t="s">
        <v>252</v>
      </c>
      <c r="G36" s="164">
        <v>65.5</v>
      </c>
      <c r="H36" s="164"/>
      <c r="I36" s="370">
        <f t="shared" si="13"/>
        <v>65.5</v>
      </c>
      <c r="J36" s="17"/>
      <c r="K36" s="19"/>
      <c r="M36" s="369" t="s">
        <v>320</v>
      </c>
      <c r="N36" s="164"/>
      <c r="O36" s="164"/>
      <c r="P36" s="370">
        <f t="shared" si="14"/>
        <v>0</v>
      </c>
      <c r="Q36" s="19"/>
      <c r="R36" s="369" t="s">
        <v>219</v>
      </c>
      <c r="S36" s="164"/>
      <c r="T36" s="164"/>
      <c r="U36" s="370">
        <f t="shared" si="15"/>
        <v>0</v>
      </c>
      <c r="W36" s="254"/>
      <c r="X36" s="566"/>
      <c r="Y36" s="566"/>
      <c r="Z36" s="566"/>
      <c r="AA36" s="566"/>
      <c r="AB36" s="566"/>
      <c r="AC36" s="566"/>
    </row>
    <row r="37" spans="1:29" s="16" customFormat="1" ht="12.75">
      <c r="A37" s="369" t="s">
        <v>298</v>
      </c>
      <c r="B37" s="164"/>
      <c r="C37" s="164"/>
      <c r="D37" s="370">
        <f t="shared" si="12"/>
        <v>0</v>
      </c>
      <c r="E37" s="19"/>
      <c r="F37" s="369" t="s">
        <v>405</v>
      </c>
      <c r="G37" s="164"/>
      <c r="H37" s="164"/>
      <c r="I37" s="370">
        <f t="shared" si="13"/>
        <v>0</v>
      </c>
      <c r="J37" s="17"/>
      <c r="K37" s="19"/>
      <c r="M37" s="369" t="s">
        <v>406</v>
      </c>
      <c r="N37" s="164"/>
      <c r="O37" s="164"/>
      <c r="P37" s="370">
        <f t="shared" si="14"/>
        <v>0</v>
      </c>
      <c r="Q37" s="19"/>
      <c r="R37" s="369" t="s">
        <v>214</v>
      </c>
      <c r="S37" s="164"/>
      <c r="T37" s="164"/>
      <c r="U37" s="370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9" t="s">
        <v>522</v>
      </c>
      <c r="B38" s="164"/>
      <c r="C38" s="164"/>
      <c r="D38" s="370">
        <f t="shared" si="12"/>
        <v>0</v>
      </c>
      <c r="E38" s="19"/>
      <c r="F38" s="369" t="s">
        <v>322</v>
      </c>
      <c r="G38" s="164"/>
      <c r="H38" s="164"/>
      <c r="I38" s="370">
        <f t="shared" si="13"/>
        <v>0</v>
      </c>
      <c r="J38" s="17"/>
      <c r="K38" s="19"/>
      <c r="M38" s="369" t="s">
        <v>261</v>
      </c>
      <c r="N38" s="164"/>
      <c r="O38" s="164"/>
      <c r="P38" s="370">
        <f t="shared" si="14"/>
        <v>0</v>
      </c>
      <c r="Q38" s="19"/>
      <c r="R38" s="369" t="s">
        <v>413</v>
      </c>
      <c r="S38" s="164"/>
      <c r="T38" s="164"/>
      <c r="U38" s="370">
        <f t="shared" si="15"/>
        <v>0</v>
      </c>
    </row>
    <row r="39" spans="1:21" s="16" customFormat="1" ht="12.75">
      <c r="A39" s="369" t="s">
        <v>587</v>
      </c>
      <c r="B39" s="164"/>
      <c r="C39" s="164"/>
      <c r="D39" s="370">
        <f t="shared" si="12"/>
        <v>0</v>
      </c>
      <c r="E39" s="19"/>
      <c r="F39" s="369" t="s">
        <v>535</v>
      </c>
      <c r="G39" s="164"/>
      <c r="H39" s="164"/>
      <c r="I39" s="370">
        <f t="shared" si="13"/>
        <v>0</v>
      </c>
      <c r="J39" s="17"/>
      <c r="K39" s="19"/>
      <c r="M39" s="369" t="s">
        <v>383</v>
      </c>
      <c r="N39" s="164"/>
      <c r="O39" s="164"/>
      <c r="P39" s="370">
        <f t="shared" si="14"/>
        <v>0</v>
      </c>
      <c r="Q39" s="19"/>
      <c r="R39" s="369" t="s">
        <v>492</v>
      </c>
      <c r="S39" s="164"/>
      <c r="T39" s="164"/>
      <c r="U39" s="370">
        <f t="shared" si="15"/>
        <v>0</v>
      </c>
    </row>
    <row r="40" spans="1:21" s="16" customFormat="1" ht="12.75">
      <c r="A40" s="369" t="s">
        <v>226</v>
      </c>
      <c r="B40" s="164"/>
      <c r="C40" s="164"/>
      <c r="D40" s="370">
        <f t="shared" si="12"/>
        <v>0</v>
      </c>
      <c r="E40" s="19"/>
      <c r="F40" s="369" t="s">
        <v>384</v>
      </c>
      <c r="G40" s="164"/>
      <c r="H40" s="164"/>
      <c r="I40" s="370">
        <f t="shared" si="13"/>
        <v>0</v>
      </c>
      <c r="J40" s="17"/>
      <c r="K40" s="19"/>
      <c r="M40" s="369" t="s">
        <v>446</v>
      </c>
      <c r="N40" s="164">
        <v>80.5</v>
      </c>
      <c r="O40" s="164"/>
      <c r="P40" s="370">
        <f t="shared" si="14"/>
        <v>80.5</v>
      </c>
      <c r="Q40" s="19"/>
      <c r="R40" s="369" t="s">
        <v>382</v>
      </c>
      <c r="S40" s="164">
        <v>71.5</v>
      </c>
      <c r="T40" s="164"/>
      <c r="U40" s="370">
        <f t="shared" si="15"/>
        <v>71.5</v>
      </c>
    </row>
    <row r="41" spans="1:21" s="16" customFormat="1" ht="12.75">
      <c r="A41" s="369" t="s">
        <v>308</v>
      </c>
      <c r="B41" s="164"/>
      <c r="C41" s="164"/>
      <c r="D41" s="370">
        <f t="shared" si="12"/>
        <v>0</v>
      </c>
      <c r="E41" s="19"/>
      <c r="F41" s="369" t="s">
        <v>195</v>
      </c>
      <c r="G41" s="164"/>
      <c r="H41" s="164"/>
      <c r="I41" s="370">
        <f t="shared" si="13"/>
        <v>0</v>
      </c>
      <c r="J41" s="17"/>
      <c r="K41" s="19"/>
      <c r="M41" s="369" t="s">
        <v>294</v>
      </c>
      <c r="N41" s="164"/>
      <c r="O41" s="164"/>
      <c r="P41" s="370">
        <f t="shared" si="14"/>
        <v>0</v>
      </c>
      <c r="Q41" s="19"/>
      <c r="R41" s="369" t="s">
        <v>536</v>
      </c>
      <c r="S41" s="164"/>
      <c r="T41" s="164"/>
      <c r="U41" s="370">
        <f t="shared" si="15"/>
        <v>0</v>
      </c>
    </row>
    <row r="42" spans="1:21" s="16" customFormat="1" ht="13.5" thickBot="1">
      <c r="A42" s="371" t="s">
        <v>589</v>
      </c>
      <c r="B42" s="372"/>
      <c r="C42" s="372"/>
      <c r="D42" s="373">
        <f t="shared" si="12"/>
        <v>0</v>
      </c>
      <c r="E42" s="19"/>
      <c r="F42" s="371" t="s">
        <v>191</v>
      </c>
      <c r="G42" s="372"/>
      <c r="H42" s="372"/>
      <c r="I42" s="373">
        <f t="shared" si="13"/>
        <v>0</v>
      </c>
      <c r="J42" s="17"/>
      <c r="K42" s="19"/>
      <c r="M42" s="371" t="s">
        <v>306</v>
      </c>
      <c r="N42" s="372"/>
      <c r="O42" s="372"/>
      <c r="P42" s="373">
        <f t="shared" si="14"/>
        <v>0</v>
      </c>
      <c r="Q42" s="19"/>
      <c r="R42" s="371" t="s">
        <v>223</v>
      </c>
      <c r="S42" s="372"/>
      <c r="T42" s="372"/>
      <c r="U42" s="373">
        <f t="shared" si="15"/>
        <v>0</v>
      </c>
    </row>
    <row r="43" spans="1:21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19"/>
      <c r="M43" s="374"/>
      <c r="N43" s="375"/>
      <c r="O43" s="375"/>
      <c r="P43" s="375"/>
      <c r="Q43" s="19"/>
      <c r="R43" s="374"/>
      <c r="S43" s="375"/>
      <c r="T43" s="375"/>
      <c r="U43" s="375"/>
    </row>
    <row r="44" spans="1:21" s="16" customFormat="1" ht="12.75">
      <c r="A44" s="366" t="s">
        <v>236</v>
      </c>
      <c r="B44" s="367"/>
      <c r="C44" s="367"/>
      <c r="D44" s="368">
        <f aca="true" t="shared" si="16" ref="D44:D50">B44+C44</f>
        <v>0</v>
      </c>
      <c r="E44" s="19"/>
      <c r="F44" s="366" t="s">
        <v>251</v>
      </c>
      <c r="G44" s="367"/>
      <c r="H44" s="367"/>
      <c r="I44" s="368">
        <f aca="true" t="shared" si="17" ref="I44:I50">G44+H44</f>
        <v>0</v>
      </c>
      <c r="J44" s="17"/>
      <c r="K44" s="19"/>
      <c r="M44" s="366" t="s">
        <v>528</v>
      </c>
      <c r="N44" s="367"/>
      <c r="O44" s="367"/>
      <c r="P44" s="368">
        <f aca="true" t="shared" si="18" ref="P44:P50">N44+O44</f>
        <v>0</v>
      </c>
      <c r="Q44" s="19"/>
      <c r="R44" s="366" t="s">
        <v>328</v>
      </c>
      <c r="S44" s="367"/>
      <c r="T44" s="367"/>
      <c r="U44" s="368">
        <f aca="true" t="shared" si="19" ref="U44:U50">S44+T44</f>
        <v>0</v>
      </c>
    </row>
    <row r="45" spans="1:21" s="16" customFormat="1" ht="12.75">
      <c r="A45" s="369" t="s">
        <v>228</v>
      </c>
      <c r="B45" s="164"/>
      <c r="C45" s="164"/>
      <c r="D45" s="370">
        <f t="shared" si="16"/>
        <v>0</v>
      </c>
      <c r="E45" s="19"/>
      <c r="F45" s="369" t="s">
        <v>327</v>
      </c>
      <c r="G45" s="164"/>
      <c r="H45" s="164"/>
      <c r="I45" s="370">
        <f t="shared" si="17"/>
        <v>0</v>
      </c>
      <c r="J45" s="17"/>
      <c r="K45" s="19"/>
      <c r="M45" s="369" t="s">
        <v>452</v>
      </c>
      <c r="N45" s="164"/>
      <c r="O45" s="164"/>
      <c r="P45" s="370">
        <f t="shared" si="18"/>
        <v>0</v>
      </c>
      <c r="Q45" s="19"/>
      <c r="R45" s="369" t="s">
        <v>243</v>
      </c>
      <c r="S45" s="164"/>
      <c r="T45" s="164"/>
      <c r="U45" s="370">
        <f t="shared" si="19"/>
        <v>0</v>
      </c>
    </row>
    <row r="46" spans="1:21" s="16" customFormat="1" ht="12.75">
      <c r="A46" s="369" t="s">
        <v>222</v>
      </c>
      <c r="B46" s="164"/>
      <c r="C46" s="164"/>
      <c r="D46" s="370">
        <f t="shared" si="16"/>
        <v>0</v>
      </c>
      <c r="E46" s="19"/>
      <c r="F46" s="369" t="s">
        <v>366</v>
      </c>
      <c r="G46" s="164"/>
      <c r="H46" s="164"/>
      <c r="I46" s="370">
        <f t="shared" si="17"/>
        <v>0</v>
      </c>
      <c r="J46" s="17"/>
      <c r="K46" s="19"/>
      <c r="M46" s="369" t="s">
        <v>399</v>
      </c>
      <c r="N46" s="164"/>
      <c r="O46" s="164"/>
      <c r="P46" s="370">
        <f t="shared" si="18"/>
        <v>0</v>
      </c>
      <c r="Q46" s="19"/>
      <c r="R46" s="369" t="s">
        <v>364</v>
      </c>
      <c r="S46" s="164"/>
      <c r="T46" s="164"/>
      <c r="U46" s="370">
        <f t="shared" si="19"/>
        <v>0</v>
      </c>
    </row>
    <row r="47" spans="1:21" s="16" customFormat="1" ht="12.75">
      <c r="A47" s="369" t="s">
        <v>244</v>
      </c>
      <c r="B47" s="164"/>
      <c r="C47" s="164"/>
      <c r="D47" s="370">
        <f t="shared" si="16"/>
        <v>0</v>
      </c>
      <c r="E47" s="19"/>
      <c r="F47" s="369" t="s">
        <v>332</v>
      </c>
      <c r="G47" s="164"/>
      <c r="H47" s="164"/>
      <c r="I47" s="370">
        <f t="shared" si="17"/>
        <v>0</v>
      </c>
      <c r="J47" s="17"/>
      <c r="K47" s="19"/>
      <c r="M47" s="369" t="s">
        <v>343</v>
      </c>
      <c r="N47" s="164"/>
      <c r="O47" s="164"/>
      <c r="P47" s="370">
        <f t="shared" si="18"/>
        <v>0</v>
      </c>
      <c r="Q47" s="19"/>
      <c r="R47" s="369" t="s">
        <v>485</v>
      </c>
      <c r="S47" s="164"/>
      <c r="T47" s="164"/>
      <c r="U47" s="370">
        <f t="shared" si="19"/>
        <v>0</v>
      </c>
    </row>
    <row r="48" spans="1:21" s="16" customFormat="1" ht="12.75">
      <c r="A48" s="369" t="s">
        <v>221</v>
      </c>
      <c r="B48" s="164"/>
      <c r="C48" s="164"/>
      <c r="D48" s="370">
        <f t="shared" si="16"/>
        <v>0</v>
      </c>
      <c r="E48" s="19"/>
      <c r="F48" s="369" t="s">
        <v>333</v>
      </c>
      <c r="G48" s="164"/>
      <c r="H48" s="164"/>
      <c r="I48" s="370">
        <f t="shared" si="17"/>
        <v>0</v>
      </c>
      <c r="J48" s="17"/>
      <c r="K48" s="19"/>
      <c r="M48" s="369" t="s">
        <v>379</v>
      </c>
      <c r="N48" s="164"/>
      <c r="O48" s="164"/>
      <c r="P48" s="370">
        <f t="shared" si="18"/>
        <v>0</v>
      </c>
      <c r="Q48" s="19"/>
      <c r="R48" s="369" t="s">
        <v>487</v>
      </c>
      <c r="S48" s="164"/>
      <c r="T48" s="164"/>
      <c r="U48" s="370">
        <f t="shared" si="19"/>
        <v>0</v>
      </c>
    </row>
    <row r="49" spans="1:21" s="16" customFormat="1" ht="12.75">
      <c r="A49" s="369" t="s">
        <v>525</v>
      </c>
      <c r="B49" s="164"/>
      <c r="C49" s="164"/>
      <c r="D49" s="370">
        <f t="shared" si="16"/>
        <v>0</v>
      </c>
      <c r="E49" s="19"/>
      <c r="F49" s="369" t="s">
        <v>463</v>
      </c>
      <c r="G49" s="164"/>
      <c r="H49" s="164"/>
      <c r="I49" s="370">
        <f t="shared" si="17"/>
        <v>0</v>
      </c>
      <c r="J49" s="17"/>
      <c r="K49" s="19"/>
      <c r="M49" s="369" t="s">
        <v>317</v>
      </c>
      <c r="N49" s="164"/>
      <c r="O49" s="164"/>
      <c r="P49" s="370">
        <f t="shared" si="18"/>
        <v>0</v>
      </c>
      <c r="Q49" s="19"/>
      <c r="R49" s="369" t="s">
        <v>490</v>
      </c>
      <c r="S49" s="164"/>
      <c r="T49" s="164"/>
      <c r="U49" s="370">
        <f t="shared" si="19"/>
        <v>0</v>
      </c>
    </row>
    <row r="50" spans="1:21" s="16" customFormat="1" ht="13.5" thickBot="1">
      <c r="A50" s="371" t="s">
        <v>296</v>
      </c>
      <c r="B50" s="372"/>
      <c r="C50" s="372"/>
      <c r="D50" s="373">
        <f t="shared" si="16"/>
        <v>0</v>
      </c>
      <c r="E50" s="19"/>
      <c r="F50" s="371" t="s">
        <v>464</v>
      </c>
      <c r="G50" s="372"/>
      <c r="H50" s="372"/>
      <c r="I50" s="373">
        <f t="shared" si="17"/>
        <v>0</v>
      </c>
      <c r="J50" s="17"/>
      <c r="K50" s="19"/>
      <c r="M50" s="371" t="s">
        <v>380</v>
      </c>
      <c r="N50" s="372"/>
      <c r="O50" s="372"/>
      <c r="P50" s="373">
        <f t="shared" si="18"/>
        <v>0</v>
      </c>
      <c r="Q50" s="19"/>
      <c r="R50" s="371" t="s">
        <v>369</v>
      </c>
      <c r="S50" s="372"/>
      <c r="T50" s="372"/>
      <c r="U50" s="373">
        <f t="shared" si="19"/>
        <v>0</v>
      </c>
    </row>
    <row r="51" spans="1:21" ht="12.75">
      <c r="A51" s="78" t="s">
        <v>101</v>
      </c>
      <c r="B51" s="592">
        <f>SUM(D32:D50)</f>
        <v>79.5</v>
      </c>
      <c r="C51" s="592"/>
      <c r="D51" s="548"/>
      <c r="F51" s="78" t="s">
        <v>101</v>
      </c>
      <c r="G51" s="592">
        <f>SUM(I32:I50)</f>
        <v>65.5</v>
      </c>
      <c r="H51" s="592"/>
      <c r="I51" s="548"/>
      <c r="J51" s="28"/>
      <c r="K51" s="159"/>
      <c r="M51" s="78" t="s">
        <v>101</v>
      </c>
      <c r="N51" s="592">
        <f>SUM(P32:P50)</f>
        <v>80.5</v>
      </c>
      <c r="O51" s="592"/>
      <c r="P51" s="548"/>
      <c r="R51" s="78" t="s">
        <v>101</v>
      </c>
      <c r="S51" s="592">
        <f>SUM(U32:U50)</f>
        <v>71.5</v>
      </c>
      <c r="T51" s="592"/>
      <c r="U51" s="548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159"/>
      <c r="M52" s="78" t="s">
        <v>62</v>
      </c>
      <c r="N52" s="595">
        <v>2</v>
      </c>
      <c r="O52" s="592"/>
      <c r="P52" s="548"/>
      <c r="R52" s="78"/>
      <c r="S52" s="151"/>
      <c r="T52" s="151"/>
      <c r="U52" s="150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159"/>
      <c r="M53" s="78" t="s">
        <v>98</v>
      </c>
      <c r="N53" s="592"/>
      <c r="O53" s="592"/>
      <c r="P53" s="548"/>
      <c r="R53" s="78" t="s">
        <v>98</v>
      </c>
      <c r="S53" s="592"/>
      <c r="T53" s="592"/>
      <c r="U53" s="548"/>
    </row>
    <row r="54" spans="1:21" ht="12.75">
      <c r="A54" s="78" t="s">
        <v>102</v>
      </c>
      <c r="B54" s="595">
        <v>1</v>
      </c>
      <c r="C54" s="592"/>
      <c r="D54" s="548"/>
      <c r="F54" s="78" t="s">
        <v>102</v>
      </c>
      <c r="G54" s="595">
        <v>4</v>
      </c>
      <c r="H54" s="592"/>
      <c r="I54" s="548"/>
      <c r="J54" s="28"/>
      <c r="K54" s="159"/>
      <c r="M54" s="78" t="s">
        <v>102</v>
      </c>
      <c r="N54" s="595"/>
      <c r="O54" s="592"/>
      <c r="P54" s="548"/>
      <c r="R54" s="78" t="s">
        <v>102</v>
      </c>
      <c r="S54" s="595">
        <v>1</v>
      </c>
      <c r="T54" s="592"/>
      <c r="U54" s="548"/>
    </row>
    <row r="55" spans="1:21" ht="12.75">
      <c r="A55" s="78" t="s">
        <v>99</v>
      </c>
      <c r="B55" s="592">
        <v>-1</v>
      </c>
      <c r="C55" s="592"/>
      <c r="D55" s="548"/>
      <c r="F55" s="78" t="s">
        <v>99</v>
      </c>
      <c r="G55" s="592"/>
      <c r="H55" s="592"/>
      <c r="I55" s="548"/>
      <c r="J55" s="28"/>
      <c r="K55" s="159"/>
      <c r="M55" s="78" t="s">
        <v>99</v>
      </c>
      <c r="N55" s="592"/>
      <c r="O55" s="592"/>
      <c r="P55" s="548"/>
      <c r="R55" s="78" t="s">
        <v>99</v>
      </c>
      <c r="S55" s="592">
        <v>2</v>
      </c>
      <c r="T55" s="592"/>
      <c r="U55" s="548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159"/>
      <c r="M56" s="78" t="s">
        <v>100</v>
      </c>
      <c r="N56" s="592">
        <v>2</v>
      </c>
      <c r="O56" s="592"/>
      <c r="P56" s="548"/>
      <c r="R56" s="78" t="s">
        <v>100</v>
      </c>
      <c r="S56" s="592">
        <v>-2</v>
      </c>
      <c r="T56" s="592"/>
      <c r="U56" s="548"/>
    </row>
    <row r="57" spans="1:21" ht="18">
      <c r="A57" s="152" t="s">
        <v>8</v>
      </c>
      <c r="B57" s="593">
        <f>SUM(B51:D56)</f>
        <v>81.5</v>
      </c>
      <c r="C57" s="593"/>
      <c r="D57" s="594"/>
      <c r="E57" s="153"/>
      <c r="F57" s="152" t="s">
        <v>8</v>
      </c>
      <c r="G57" s="593">
        <f>SUM(G51:I56)</f>
        <v>69.5</v>
      </c>
      <c r="H57" s="593"/>
      <c r="I57" s="594"/>
      <c r="J57" s="162"/>
      <c r="K57" s="159"/>
      <c r="M57" s="152" t="s">
        <v>8</v>
      </c>
      <c r="N57" s="593">
        <f>SUM(N51:P56)</f>
        <v>84.5</v>
      </c>
      <c r="O57" s="593"/>
      <c r="P57" s="594"/>
      <c r="Q57" s="153"/>
      <c r="R57" s="152" t="s">
        <v>8</v>
      </c>
      <c r="S57" s="593">
        <f>SUM(S51:U56)</f>
        <v>72.5</v>
      </c>
      <c r="T57" s="593"/>
      <c r="U57" s="594"/>
    </row>
    <row r="58" spans="1:20" ht="37.5">
      <c r="A58" s="156">
        <v>3</v>
      </c>
      <c r="C58" s="3" t="s">
        <v>609</v>
      </c>
      <c r="F58" s="157">
        <v>1</v>
      </c>
      <c r="H58" s="3" t="s">
        <v>252</v>
      </c>
      <c r="K58" s="159"/>
      <c r="M58" s="156">
        <v>4</v>
      </c>
      <c r="O58" s="3" t="s">
        <v>611</v>
      </c>
      <c r="R58" s="157">
        <v>2</v>
      </c>
      <c r="T58" s="3" t="s">
        <v>612</v>
      </c>
    </row>
    <row r="59" ht="12.75">
      <c r="C59" s="3" t="s">
        <v>370</v>
      </c>
    </row>
    <row r="63" spans="1:2" ht="12.75">
      <c r="A63" s="105" t="s">
        <v>139</v>
      </c>
      <c r="B63" s="282">
        <f>B51</f>
        <v>79.5</v>
      </c>
    </row>
    <row r="64" spans="1:2" ht="12.75">
      <c r="A64" s="105" t="s">
        <v>140</v>
      </c>
      <c r="B64" s="282">
        <f>X22</f>
        <v>82</v>
      </c>
    </row>
    <row r="65" spans="1:2" ht="12.75">
      <c r="A65" s="105" t="s">
        <v>141</v>
      </c>
      <c r="B65" s="282">
        <f>G51</f>
        <v>65.5</v>
      </c>
    </row>
    <row r="66" spans="1:2" ht="12.75">
      <c r="A66" s="105" t="s">
        <v>142</v>
      </c>
      <c r="B66" s="282">
        <f>N51</f>
        <v>80.5</v>
      </c>
    </row>
    <row r="67" spans="1:2" ht="12.75">
      <c r="A67" s="105" t="s">
        <v>143</v>
      </c>
      <c r="B67" s="282">
        <f>S22</f>
        <v>65.5</v>
      </c>
    </row>
    <row r="68" spans="1:2" ht="12.75">
      <c r="A68" s="105" t="s">
        <v>144</v>
      </c>
      <c r="B68" s="282">
        <f>S51</f>
        <v>71.5</v>
      </c>
    </row>
    <row r="69" spans="1:2" ht="12.75">
      <c r="A69" s="105" t="s">
        <v>145</v>
      </c>
      <c r="B69" s="282">
        <f>N22</f>
        <v>78</v>
      </c>
    </row>
    <row r="70" spans="1:2" ht="12.75">
      <c r="A70" s="105" t="s">
        <v>146</v>
      </c>
      <c r="B70" s="282">
        <f>AC22</f>
        <v>94</v>
      </c>
    </row>
    <row r="71" spans="1:2" ht="12.75">
      <c r="A71" s="105" t="s">
        <v>147</v>
      </c>
      <c r="B71" s="282">
        <f>B22</f>
        <v>79.5</v>
      </c>
    </row>
    <row r="72" spans="1:2" ht="12.75">
      <c r="A72" s="105" t="s">
        <v>148</v>
      </c>
      <c r="B72" s="282">
        <f>G22</f>
        <v>72.5</v>
      </c>
    </row>
  </sheetData>
  <sheetProtection/>
  <mergeCells count="70">
    <mergeCell ref="S24:U24"/>
    <mergeCell ref="N24:P24"/>
    <mergeCell ref="S22:U22"/>
    <mergeCell ref="N23:P23"/>
    <mergeCell ref="S25:U25"/>
    <mergeCell ref="N25:P25"/>
    <mergeCell ref="N22:P22"/>
    <mergeCell ref="B28:D28"/>
    <mergeCell ref="B27:D27"/>
    <mergeCell ref="B26:D26"/>
    <mergeCell ref="G28:I28"/>
    <mergeCell ref="G27:I27"/>
    <mergeCell ref="S26:U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A31" sqref="A31:A50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0.85546875" style="40" customWidth="1"/>
    <col min="6" max="6" width="15.140625" style="0" bestFit="1" customWidth="1"/>
    <col min="7" max="7" width="5.57421875" style="3" customWidth="1"/>
    <col min="8" max="8" width="5.8515625" style="3" customWidth="1"/>
    <col min="9" max="9" width="5.00390625" style="3" customWidth="1"/>
    <col min="10" max="10" width="12.00390625" style="3" customWidth="1"/>
    <col min="11" max="11" width="15.28125" style="0" bestFit="1" customWidth="1"/>
    <col min="12" max="12" width="5.140625" style="3" customWidth="1"/>
    <col min="13" max="13" width="5.28125" style="3" customWidth="1"/>
    <col min="14" max="14" width="5.57421875" style="3" bestFit="1" customWidth="1"/>
    <col min="15" max="15" width="0.85546875" style="40" customWidth="1"/>
    <col min="16" max="16" width="15.8515625" style="0" bestFit="1" customWidth="1"/>
    <col min="17" max="18" width="5.281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8515625" style="0" customWidth="1"/>
    <col min="25" max="25" width="1.1484375" style="0" customWidth="1"/>
    <col min="26" max="26" width="15.57421875" style="0" customWidth="1"/>
    <col min="27" max="29" width="4.7109375" style="0" customWidth="1"/>
  </cols>
  <sheetData>
    <row r="1" spans="1:11" ht="13.5" thickBot="1">
      <c r="A1" s="145" t="s">
        <v>81</v>
      </c>
      <c r="K1" s="16"/>
    </row>
    <row r="2" spans="1:29" s="2" customFormat="1" ht="13.5" thickBot="1">
      <c r="A2" s="362" t="s">
        <v>601</v>
      </c>
      <c r="B2" s="363" t="s">
        <v>95</v>
      </c>
      <c r="C2" s="364" t="s">
        <v>96</v>
      </c>
      <c r="D2" s="365" t="s">
        <v>97</v>
      </c>
      <c r="E2" s="149"/>
      <c r="F2" s="362" t="s">
        <v>602</v>
      </c>
      <c r="G2" s="363" t="s">
        <v>95</v>
      </c>
      <c r="H2" s="364" t="s">
        <v>96</v>
      </c>
      <c r="I2" s="365" t="s">
        <v>97</v>
      </c>
      <c r="J2" s="161"/>
      <c r="K2" s="362" t="s">
        <v>93</v>
      </c>
      <c r="L2" s="363" t="s">
        <v>95</v>
      </c>
      <c r="M2" s="364" t="s">
        <v>96</v>
      </c>
      <c r="N2" s="365" t="s">
        <v>97</v>
      </c>
      <c r="O2" s="149"/>
      <c r="P2" s="362" t="s">
        <v>179</v>
      </c>
      <c r="Q2" s="363" t="s">
        <v>95</v>
      </c>
      <c r="R2" s="364" t="s">
        <v>96</v>
      </c>
      <c r="S2" s="365" t="s">
        <v>97</v>
      </c>
      <c r="U2" s="422" t="s">
        <v>41</v>
      </c>
      <c r="V2" s="423" t="s">
        <v>95</v>
      </c>
      <c r="W2" s="424" t="s">
        <v>96</v>
      </c>
      <c r="X2" s="425" t="s">
        <v>97</v>
      </c>
      <c r="Y2" s="149"/>
      <c r="Z2" s="422" t="s">
        <v>35</v>
      </c>
      <c r="AA2" s="423" t="s">
        <v>95</v>
      </c>
      <c r="AB2" s="424" t="s">
        <v>96</v>
      </c>
      <c r="AC2" s="42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>
        <v>73</v>
      </c>
      <c r="C9" s="164"/>
      <c r="D9" s="370">
        <f t="shared" si="0"/>
        <v>73</v>
      </c>
      <c r="E9" s="19"/>
      <c r="F9" s="369"/>
      <c r="G9" s="164"/>
      <c r="H9" s="164"/>
      <c r="I9" s="370">
        <f t="shared" si="1"/>
        <v>0</v>
      </c>
      <c r="J9" s="17" t="s">
        <v>403</v>
      </c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>
        <v>69.5</v>
      </c>
      <c r="H10" s="164"/>
      <c r="I10" s="370">
        <f t="shared" si="1"/>
        <v>69.5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>
        <v>73</v>
      </c>
      <c r="M11" s="164"/>
      <c r="N11" s="370">
        <f t="shared" si="2"/>
        <v>73</v>
      </c>
      <c r="O11" s="19"/>
      <c r="P11" s="369"/>
      <c r="Q11" s="164">
        <v>67.5</v>
      </c>
      <c r="R11" s="164"/>
      <c r="S11" s="370">
        <f t="shared" si="3"/>
        <v>67.5</v>
      </c>
      <c r="U11" s="369"/>
      <c r="V11" s="164">
        <v>76.5</v>
      </c>
      <c r="W11" s="164"/>
      <c r="X11" s="370">
        <f t="shared" si="4"/>
        <v>76.5</v>
      </c>
      <c r="Y11" s="19"/>
      <c r="Z11" s="369"/>
      <c r="AA11" s="164">
        <v>74</v>
      </c>
      <c r="AB11" s="164"/>
      <c r="AC11" s="370">
        <f t="shared" si="5"/>
        <v>74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73</v>
      </c>
      <c r="C22" s="592"/>
      <c r="D22" s="548"/>
      <c r="F22" s="78" t="s">
        <v>101</v>
      </c>
      <c r="G22" s="592">
        <f>SUM(I3:I21)</f>
        <v>69.5</v>
      </c>
      <c r="H22" s="592"/>
      <c r="I22" s="548"/>
      <c r="J22" s="28"/>
      <c r="K22" s="78" t="s">
        <v>101</v>
      </c>
      <c r="L22" s="592">
        <f>SUM(N3:N21)</f>
        <v>73</v>
      </c>
      <c r="M22" s="592"/>
      <c r="N22" s="548"/>
      <c r="P22" s="78" t="s">
        <v>101</v>
      </c>
      <c r="Q22" s="592">
        <f>SUM(S3:S21)</f>
        <v>67.5</v>
      </c>
      <c r="R22" s="592"/>
      <c r="S22" s="548"/>
      <c r="T22" s="40"/>
      <c r="U22" s="78" t="s">
        <v>101</v>
      </c>
      <c r="V22" s="592">
        <f>SUM(X3:X21)</f>
        <v>76.5</v>
      </c>
      <c r="W22" s="592"/>
      <c r="X22" s="548"/>
      <c r="Y22" s="40"/>
      <c r="Z22" s="78" t="s">
        <v>101</v>
      </c>
      <c r="AA22" s="592">
        <f>SUM(AC3:AC21)</f>
        <v>74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>
        <v>1</v>
      </c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>
        <v>-1</v>
      </c>
      <c r="M24" s="592"/>
      <c r="N24" s="548"/>
      <c r="P24" s="78" t="s">
        <v>98</v>
      </c>
      <c r="Q24" s="592">
        <v>-1</v>
      </c>
      <c r="R24" s="592"/>
      <c r="S24" s="548"/>
      <c r="T24" s="116"/>
      <c r="U24" s="78" t="s">
        <v>98</v>
      </c>
      <c r="V24" s="592">
        <v>1</v>
      </c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>
        <v>2</v>
      </c>
      <c r="C25" s="592"/>
      <c r="D25" s="548"/>
      <c r="F25" s="78" t="s">
        <v>102</v>
      </c>
      <c r="G25" s="595">
        <v>1</v>
      </c>
      <c r="H25" s="592"/>
      <c r="I25" s="548"/>
      <c r="J25" s="28"/>
      <c r="K25" s="78" t="s">
        <v>102</v>
      </c>
      <c r="L25" s="595">
        <v>1</v>
      </c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>
        <v>-1</v>
      </c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>
        <v>2</v>
      </c>
      <c r="C26" s="592"/>
      <c r="D26" s="548"/>
      <c r="F26" s="78" t="s">
        <v>99</v>
      </c>
      <c r="G26" s="592">
        <v>-1</v>
      </c>
      <c r="H26" s="592"/>
      <c r="I26" s="548"/>
      <c r="J26" s="28"/>
      <c r="K26" s="78" t="s">
        <v>99</v>
      </c>
      <c r="L26" s="592">
        <v>-1</v>
      </c>
      <c r="M26" s="592"/>
      <c r="N26" s="548"/>
      <c r="P26" s="78" t="s">
        <v>99</v>
      </c>
      <c r="Q26" s="592">
        <v>-2</v>
      </c>
      <c r="R26" s="592"/>
      <c r="S26" s="548"/>
      <c r="T26" s="116"/>
      <c r="U26" s="78" t="s">
        <v>99</v>
      </c>
      <c r="V26" s="592">
        <v>-1</v>
      </c>
      <c r="W26" s="592"/>
      <c r="X26" s="548"/>
      <c r="Y26" s="40"/>
      <c r="Z26" s="78" t="s">
        <v>99</v>
      </c>
      <c r="AA26" s="592">
        <v>1</v>
      </c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>
        <v>2</v>
      </c>
      <c r="M27" s="592"/>
      <c r="N27" s="548"/>
      <c r="P27" s="78" t="s">
        <v>100</v>
      </c>
      <c r="Q27" s="592">
        <v>-2</v>
      </c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80</v>
      </c>
      <c r="C28" s="593"/>
      <c r="D28" s="594"/>
      <c r="E28" s="153"/>
      <c r="F28" s="152" t="s">
        <v>8</v>
      </c>
      <c r="G28" s="593">
        <f>SUM(G22:I27)</f>
        <v>69.5</v>
      </c>
      <c r="H28" s="593"/>
      <c r="I28" s="594"/>
      <c r="J28" s="162"/>
      <c r="K28" s="152" t="s">
        <v>8</v>
      </c>
      <c r="L28" s="593">
        <f>SUM(L22:N27)</f>
        <v>76</v>
      </c>
      <c r="M28" s="593"/>
      <c r="N28" s="594"/>
      <c r="O28" s="153"/>
      <c r="P28" s="152" t="s">
        <v>8</v>
      </c>
      <c r="Q28" s="593">
        <f>SUM(Q22:S27)</f>
        <v>62.5</v>
      </c>
      <c r="R28" s="593"/>
      <c r="S28" s="594"/>
      <c r="T28" s="155"/>
      <c r="U28" s="152" t="s">
        <v>8</v>
      </c>
      <c r="V28" s="593">
        <f>SUM(V22:X27)</f>
        <v>77.5</v>
      </c>
      <c r="W28" s="593"/>
      <c r="X28" s="594"/>
      <c r="Y28" s="153"/>
      <c r="Z28" s="152" t="s">
        <v>8</v>
      </c>
      <c r="AA28" s="593">
        <f>SUM(AA22:AC27)</f>
        <v>75</v>
      </c>
      <c r="AB28" s="593"/>
      <c r="AC28" s="594"/>
    </row>
    <row r="29" spans="1:29" ht="35.25" customHeight="1">
      <c r="A29" s="156">
        <v>3</v>
      </c>
      <c r="C29" s="3" t="s">
        <v>537</v>
      </c>
      <c r="F29" s="157">
        <v>1</v>
      </c>
      <c r="H29" s="3" t="s">
        <v>371</v>
      </c>
      <c r="K29" s="156">
        <v>2</v>
      </c>
      <c r="M29" s="3" t="s">
        <v>600</v>
      </c>
      <c r="P29" s="157">
        <v>0</v>
      </c>
      <c r="T29" s="40"/>
      <c r="U29" s="156">
        <v>2</v>
      </c>
      <c r="V29" s="3"/>
      <c r="W29" s="3" t="s">
        <v>595</v>
      </c>
      <c r="X29" s="3"/>
      <c r="Y29" s="40"/>
      <c r="Z29" s="157">
        <v>2</v>
      </c>
      <c r="AA29" s="3"/>
      <c r="AB29" s="3" t="s">
        <v>596</v>
      </c>
      <c r="AC29" s="3"/>
    </row>
    <row r="30" spans="3:23" ht="13.5" thickBot="1">
      <c r="C30" s="3" t="s">
        <v>603</v>
      </c>
      <c r="T30" s="40"/>
      <c r="U30" s="40"/>
      <c r="W30" t="s">
        <v>193</v>
      </c>
    </row>
    <row r="31" spans="1:21" ht="13.5" thickBot="1">
      <c r="A31" s="422" t="s">
        <v>36</v>
      </c>
      <c r="B31" s="423" t="s">
        <v>95</v>
      </c>
      <c r="C31" s="424" t="s">
        <v>96</v>
      </c>
      <c r="D31" s="42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422" t="s">
        <v>180</v>
      </c>
      <c r="L31" s="423" t="s">
        <v>95</v>
      </c>
      <c r="M31" s="424" t="s">
        <v>96</v>
      </c>
      <c r="N31" s="425" t="s">
        <v>97</v>
      </c>
      <c r="O31" s="149"/>
      <c r="P31" s="422" t="s">
        <v>69</v>
      </c>
      <c r="Q31" s="423" t="s">
        <v>95</v>
      </c>
      <c r="R31" s="424" t="s">
        <v>96</v>
      </c>
      <c r="S31" s="425" t="s">
        <v>97</v>
      </c>
      <c r="T31" s="40"/>
      <c r="U31" s="40"/>
    </row>
    <row r="32" spans="1:27" s="16" customFormat="1" ht="12.75">
      <c r="A32" s="366" t="s">
        <v>435</v>
      </c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 t="s">
        <v>471</v>
      </c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 t="s">
        <v>502</v>
      </c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 t="s">
        <v>466</v>
      </c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 t="s">
        <v>517</v>
      </c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 t="s">
        <v>363</v>
      </c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27" s="16" customFormat="1" ht="12.75">
      <c r="A38" s="369" t="s">
        <v>511</v>
      </c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>
        <v>81.5</v>
      </c>
      <c r="M38" s="164"/>
      <c r="N38" s="370">
        <f t="shared" si="14"/>
        <v>81.5</v>
      </c>
      <c r="O38" s="19"/>
      <c r="P38" s="369"/>
      <c r="Q38" s="164">
        <v>74.5</v>
      </c>
      <c r="R38" s="164"/>
      <c r="S38" s="370">
        <f t="shared" si="15"/>
        <v>74.5</v>
      </c>
      <c r="U38" s="19"/>
      <c r="V38" s="19"/>
      <c r="W38" s="19"/>
      <c r="X38" s="19"/>
      <c r="Y38" s="19"/>
      <c r="Z38" s="19"/>
      <c r="AA38" s="19"/>
    </row>
    <row r="39" spans="1:27" s="16" customFormat="1" ht="12.75">
      <c r="A39" s="369" t="s">
        <v>372</v>
      </c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  <c r="U39" s="19"/>
      <c r="V39" s="19"/>
      <c r="W39" s="19"/>
      <c r="X39" s="19"/>
      <c r="Y39" s="19"/>
      <c r="Z39" s="19"/>
      <c r="AA39" s="19"/>
    </row>
    <row r="40" spans="1:19" s="16" customFormat="1" ht="12.75">
      <c r="A40" s="369" t="s">
        <v>516</v>
      </c>
      <c r="B40" s="164">
        <v>63.5</v>
      </c>
      <c r="C40" s="164"/>
      <c r="D40" s="370">
        <f t="shared" si="12"/>
        <v>63.5</v>
      </c>
      <c r="E40" s="19"/>
      <c r="F40" s="369"/>
      <c r="G40" s="164">
        <v>73.5</v>
      </c>
      <c r="H40" s="164"/>
      <c r="I40" s="370">
        <f t="shared" si="13"/>
        <v>73.5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 t="s">
        <v>500</v>
      </c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 t="s">
        <v>329</v>
      </c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 t="s">
        <v>237</v>
      </c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 t="s">
        <v>519</v>
      </c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 t="s">
        <v>350</v>
      </c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 t="s">
        <v>514</v>
      </c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 t="s">
        <v>338</v>
      </c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 t="s">
        <v>498</v>
      </c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 t="s">
        <v>496</v>
      </c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63.5</v>
      </c>
      <c r="C51" s="592"/>
      <c r="D51" s="548"/>
      <c r="F51" s="78" t="s">
        <v>101</v>
      </c>
      <c r="G51" s="592">
        <f>SUM(I32:I50)</f>
        <v>73.5</v>
      </c>
      <c r="H51" s="592"/>
      <c r="I51" s="548"/>
      <c r="J51" s="28"/>
      <c r="K51" s="78" t="s">
        <v>101</v>
      </c>
      <c r="L51" s="592">
        <f>SUM(N32:N50)</f>
        <v>81.5</v>
      </c>
      <c r="M51" s="592"/>
      <c r="N51" s="548"/>
      <c r="P51" s="78" t="s">
        <v>101</v>
      </c>
      <c r="Q51" s="592">
        <f>SUM(S32:S50)</f>
        <v>74.5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>
        <v>1</v>
      </c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>
        <v>2</v>
      </c>
      <c r="C54" s="592"/>
      <c r="D54" s="548"/>
      <c r="F54" s="78" t="s">
        <v>102</v>
      </c>
      <c r="G54" s="595">
        <v>5</v>
      </c>
      <c r="H54" s="592"/>
      <c r="I54" s="548"/>
      <c r="J54" s="28"/>
      <c r="K54" s="78" t="s">
        <v>102</v>
      </c>
      <c r="L54" s="595">
        <v>-1</v>
      </c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>
        <v>-2</v>
      </c>
      <c r="C55" s="592"/>
      <c r="D55" s="548"/>
      <c r="F55" s="78" t="s">
        <v>99</v>
      </c>
      <c r="G55" s="592">
        <v>-2</v>
      </c>
      <c r="H55" s="592"/>
      <c r="I55" s="548"/>
      <c r="J55" s="28"/>
      <c r="K55" s="78" t="s">
        <v>99</v>
      </c>
      <c r="L55" s="592">
        <v>-1</v>
      </c>
      <c r="M55" s="592"/>
      <c r="N55" s="548"/>
      <c r="P55" s="78" t="s">
        <v>99</v>
      </c>
      <c r="Q55" s="592">
        <v>-1</v>
      </c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65.5</v>
      </c>
      <c r="C57" s="593"/>
      <c r="D57" s="594"/>
      <c r="E57" s="153"/>
      <c r="F57" s="152" t="s">
        <v>8</v>
      </c>
      <c r="G57" s="593">
        <f>SUM(G51:I56)</f>
        <v>76.5</v>
      </c>
      <c r="H57" s="593"/>
      <c r="I57" s="594"/>
      <c r="J57" s="162"/>
      <c r="K57" s="152" t="s">
        <v>8</v>
      </c>
      <c r="L57" s="593">
        <f>SUM(L51:N56)</f>
        <v>82.5</v>
      </c>
      <c r="M57" s="593"/>
      <c r="N57" s="594"/>
      <c r="O57" s="153"/>
      <c r="P57" s="152" t="s">
        <v>8</v>
      </c>
      <c r="Q57" s="593">
        <f>SUM(Q51:S56)</f>
        <v>73.5</v>
      </c>
      <c r="R57" s="593"/>
      <c r="S57" s="594"/>
    </row>
    <row r="58" spans="1:18" ht="37.5">
      <c r="A58" s="156">
        <v>0</v>
      </c>
      <c r="F58" s="157">
        <v>2</v>
      </c>
      <c r="H58" s="3" t="s">
        <v>598</v>
      </c>
      <c r="K58" s="156">
        <v>3</v>
      </c>
      <c r="M58" s="3" t="s">
        <v>593</v>
      </c>
      <c r="P58" s="157">
        <v>2</v>
      </c>
      <c r="R58" s="3" t="s">
        <v>594</v>
      </c>
    </row>
    <row r="59" spans="11:18" ht="12.75">
      <c r="K59" s="374"/>
      <c r="R59" s="3" t="s">
        <v>215</v>
      </c>
    </row>
    <row r="63" spans="1:2" ht="12.75">
      <c r="A63" s="105" t="s">
        <v>139</v>
      </c>
      <c r="B63" s="282">
        <f>G22</f>
        <v>69.5</v>
      </c>
    </row>
    <row r="64" spans="1:2" ht="12.75">
      <c r="A64" s="105" t="s">
        <v>140</v>
      </c>
      <c r="B64" s="282">
        <f>Q51</f>
        <v>74.5</v>
      </c>
    </row>
    <row r="65" spans="1:2" ht="12.75">
      <c r="A65" s="105" t="s">
        <v>141</v>
      </c>
      <c r="B65" s="282">
        <f>L22</f>
        <v>73</v>
      </c>
    </row>
    <row r="66" spans="1:2" ht="12.75">
      <c r="A66" s="105" t="s">
        <v>142</v>
      </c>
      <c r="B66" s="282">
        <f>G51</f>
        <v>73.5</v>
      </c>
    </row>
    <row r="67" spans="1:2" ht="12.75">
      <c r="A67" s="105" t="s">
        <v>143</v>
      </c>
      <c r="B67" s="282">
        <f>B51</f>
        <v>63.5</v>
      </c>
    </row>
    <row r="68" spans="1:2" ht="12.75">
      <c r="A68" s="105" t="s">
        <v>144</v>
      </c>
      <c r="B68" s="282">
        <f>L51</f>
        <v>81.5</v>
      </c>
    </row>
    <row r="69" spans="1:2" ht="12.75">
      <c r="A69" s="105" t="s">
        <v>145</v>
      </c>
      <c r="B69" s="282">
        <f>Q22</f>
        <v>67.5</v>
      </c>
    </row>
    <row r="70" spans="1:2" ht="12.75">
      <c r="A70" s="105" t="s">
        <v>146</v>
      </c>
      <c r="B70" s="282">
        <f>V22</f>
        <v>76.5</v>
      </c>
    </row>
    <row r="71" spans="1:2" ht="12.75">
      <c r="A71" s="105" t="s">
        <v>147</v>
      </c>
      <c r="B71" s="282">
        <f>AA22</f>
        <v>74</v>
      </c>
    </row>
    <row r="72" spans="1:2" ht="12.75">
      <c r="A72" s="105" t="s">
        <v>148</v>
      </c>
      <c r="B72" s="282">
        <f>B22</f>
        <v>73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7.57421875" style="3" customWidth="1"/>
    <col min="4" max="4" width="5.140625" style="3" customWidth="1"/>
    <col min="5" max="5" width="0.71875" style="40" customWidth="1"/>
    <col min="6" max="6" width="15.140625" style="0" bestFit="1" customWidth="1"/>
    <col min="7" max="7" width="4.8515625" style="3" customWidth="1"/>
    <col min="8" max="8" width="6.421875" style="3" customWidth="1"/>
    <col min="9" max="9" width="5.00390625" style="3" customWidth="1"/>
    <col min="10" max="10" width="9.421875" style="3" customWidth="1"/>
    <col min="11" max="11" width="15.28125" style="0" bestFit="1" customWidth="1"/>
    <col min="12" max="12" width="5.140625" style="3" customWidth="1"/>
    <col min="13" max="13" width="7.00390625" style="3" customWidth="1"/>
    <col min="14" max="14" width="5.57421875" style="3" bestFit="1" customWidth="1"/>
    <col min="15" max="15" width="0.85546875" style="40" customWidth="1"/>
    <col min="16" max="16" width="16.00390625" style="0" bestFit="1" customWidth="1"/>
    <col min="17" max="17" width="5.57421875" style="3" bestFit="1" customWidth="1"/>
    <col min="18" max="18" width="5.28125" style="3" customWidth="1"/>
    <col min="19" max="19" width="5.57421875" style="3" bestFit="1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6.00390625" style="0" customWidth="1"/>
    <col min="29" max="29" width="5.57421875" style="0" bestFit="1" customWidth="1"/>
  </cols>
  <sheetData>
    <row r="1" spans="1:11" ht="13.5" thickBot="1">
      <c r="A1" s="145" t="s">
        <v>105</v>
      </c>
      <c r="K1" s="16"/>
    </row>
    <row r="2" spans="1:29" s="2" customFormat="1" ht="13.5" thickBot="1">
      <c r="A2" s="362" t="s">
        <v>614</v>
      </c>
      <c r="B2" s="363" t="s">
        <v>95</v>
      </c>
      <c r="C2" s="364" t="s">
        <v>96</v>
      </c>
      <c r="D2" s="365" t="s">
        <v>97</v>
      </c>
      <c r="E2" s="149"/>
      <c r="F2" s="362" t="s">
        <v>615</v>
      </c>
      <c r="G2" s="363" t="s">
        <v>95</v>
      </c>
      <c r="H2" s="364" t="s">
        <v>96</v>
      </c>
      <c r="I2" s="365" t="s">
        <v>97</v>
      </c>
      <c r="J2" s="161"/>
      <c r="K2" s="362" t="s">
        <v>616</v>
      </c>
      <c r="L2" s="363" t="s">
        <v>95</v>
      </c>
      <c r="M2" s="364" t="s">
        <v>96</v>
      </c>
      <c r="N2" s="365" t="s">
        <v>97</v>
      </c>
      <c r="O2" s="149"/>
      <c r="P2" s="422" t="s">
        <v>36</v>
      </c>
      <c r="Q2" s="363" t="s">
        <v>95</v>
      </c>
      <c r="R2" s="364" t="s">
        <v>96</v>
      </c>
      <c r="S2" s="365" t="s">
        <v>97</v>
      </c>
      <c r="U2" s="362" t="s">
        <v>617</v>
      </c>
      <c r="V2" s="363" t="s">
        <v>95</v>
      </c>
      <c r="W2" s="364" t="s">
        <v>96</v>
      </c>
      <c r="X2" s="365" t="s">
        <v>97</v>
      </c>
      <c r="Y2" s="149"/>
      <c r="Z2" s="362" t="s">
        <v>618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 t="s">
        <v>237</v>
      </c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 t="s">
        <v>517</v>
      </c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 t="s">
        <v>502</v>
      </c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 t="s">
        <v>504</v>
      </c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 t="s">
        <v>506</v>
      </c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>
        <v>80.5</v>
      </c>
      <c r="M8" s="164"/>
      <c r="N8" s="370">
        <f t="shared" si="2"/>
        <v>80.5</v>
      </c>
      <c r="O8" s="19"/>
      <c r="P8" s="369" t="s">
        <v>363</v>
      </c>
      <c r="Q8" s="164">
        <v>57</v>
      </c>
      <c r="R8" s="164"/>
      <c r="S8" s="370">
        <f t="shared" si="3"/>
        <v>57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>
        <v>72</v>
      </c>
      <c r="H9" s="164"/>
      <c r="I9" s="370">
        <f t="shared" si="1"/>
        <v>72</v>
      </c>
      <c r="J9" s="17"/>
      <c r="K9" s="369"/>
      <c r="L9" s="164"/>
      <c r="M9" s="164"/>
      <c r="N9" s="370">
        <f t="shared" si="2"/>
        <v>0</v>
      </c>
      <c r="O9" s="19"/>
      <c r="P9" s="369" t="s">
        <v>511</v>
      </c>
      <c r="Q9" s="164"/>
      <c r="R9" s="164"/>
      <c r="S9" s="370">
        <f t="shared" si="3"/>
        <v>0</v>
      </c>
      <c r="U9" s="369"/>
      <c r="V9" s="164">
        <v>70.5</v>
      </c>
      <c r="W9" s="164"/>
      <c r="X9" s="370">
        <f t="shared" si="4"/>
        <v>70.5</v>
      </c>
      <c r="Y9" s="19"/>
      <c r="Z9" s="369"/>
      <c r="AA9" s="164">
        <v>65.5</v>
      </c>
      <c r="AB9" s="164"/>
      <c r="AC9" s="370">
        <f t="shared" si="5"/>
        <v>65.5</v>
      </c>
    </row>
    <row r="10" spans="1:29" s="16" customFormat="1" ht="12.75">
      <c r="A10" s="369"/>
      <c r="B10" s="164">
        <v>71.5</v>
      </c>
      <c r="C10" s="164"/>
      <c r="D10" s="370">
        <f t="shared" si="0"/>
        <v>71.5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 t="s">
        <v>514</v>
      </c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 t="s">
        <v>516</v>
      </c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 t="s">
        <v>500</v>
      </c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 t="s">
        <v>629</v>
      </c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 t="s">
        <v>237</v>
      </c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 t="s">
        <v>519</v>
      </c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 t="s">
        <v>350</v>
      </c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 t="s">
        <v>414</v>
      </c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 t="s">
        <v>372</v>
      </c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 t="s">
        <v>456</v>
      </c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 t="s">
        <v>498</v>
      </c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71.5</v>
      </c>
      <c r="C22" s="592"/>
      <c r="D22" s="548"/>
      <c r="F22" s="78" t="s">
        <v>101</v>
      </c>
      <c r="G22" s="592">
        <f>SUM(I3:I21)</f>
        <v>72</v>
      </c>
      <c r="H22" s="592"/>
      <c r="I22" s="548"/>
      <c r="J22" s="28"/>
      <c r="K22" s="78" t="s">
        <v>101</v>
      </c>
      <c r="L22" s="592">
        <f>SUM(N3:N21)</f>
        <v>80.5</v>
      </c>
      <c r="M22" s="592"/>
      <c r="N22" s="548"/>
      <c r="P22" s="80" t="s">
        <v>101</v>
      </c>
      <c r="Q22" s="598">
        <f>SUM(S3:S21)</f>
        <v>57</v>
      </c>
      <c r="R22" s="598"/>
      <c r="S22" s="599"/>
      <c r="T22" s="40"/>
      <c r="U22" s="78" t="s">
        <v>101</v>
      </c>
      <c r="V22" s="592">
        <f>SUM(X3:X21)</f>
        <v>70.5</v>
      </c>
      <c r="W22" s="592"/>
      <c r="X22" s="548"/>
      <c r="Y22" s="40"/>
      <c r="Z22" s="78" t="s">
        <v>101</v>
      </c>
      <c r="AA22" s="592">
        <f>SUM(AC3:AC21)</f>
        <v>65.5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>
        <v>1</v>
      </c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>
        <v>1</v>
      </c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>
        <v>4</v>
      </c>
      <c r="M25" s="592"/>
      <c r="N25" s="548"/>
      <c r="P25" s="78" t="s">
        <v>102</v>
      </c>
      <c r="Q25" s="595">
        <v>-1</v>
      </c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>
        <v>4</v>
      </c>
      <c r="AB25" s="592"/>
      <c r="AC25" s="548"/>
    </row>
    <row r="26" spans="1:29" ht="12.75">
      <c r="A26" s="78" t="s">
        <v>99</v>
      </c>
      <c r="B26" s="592">
        <v>1</v>
      </c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>
        <v>4</v>
      </c>
      <c r="M26" s="592"/>
      <c r="N26" s="548"/>
      <c r="P26" s="78" t="s">
        <v>99</v>
      </c>
      <c r="Q26" s="592">
        <v>-3</v>
      </c>
      <c r="R26" s="592"/>
      <c r="S26" s="548"/>
      <c r="T26" s="116"/>
      <c r="U26" s="78" t="s">
        <v>99</v>
      </c>
      <c r="V26" s="592">
        <v>1</v>
      </c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>
        <v>1</v>
      </c>
      <c r="C27" s="592"/>
      <c r="D27" s="548"/>
      <c r="F27" s="78" t="s">
        <v>100</v>
      </c>
      <c r="G27" s="592">
        <v>-1</v>
      </c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76.5</v>
      </c>
      <c r="C28" s="593"/>
      <c r="D28" s="594"/>
      <c r="E28" s="153"/>
      <c r="F28" s="152" t="s">
        <v>8</v>
      </c>
      <c r="G28" s="593">
        <f>SUM(G22:I27)</f>
        <v>71</v>
      </c>
      <c r="H28" s="593"/>
      <c r="I28" s="594"/>
      <c r="J28" s="162"/>
      <c r="K28" s="152" t="s">
        <v>8</v>
      </c>
      <c r="L28" s="593">
        <f>SUM(L22:N27)</f>
        <v>91.5</v>
      </c>
      <c r="M28" s="593"/>
      <c r="N28" s="594"/>
      <c r="O28" s="153"/>
      <c r="P28" s="152" t="s">
        <v>8</v>
      </c>
      <c r="Q28" s="593">
        <f>SUM(Q22:S27)</f>
        <v>53</v>
      </c>
      <c r="R28" s="593"/>
      <c r="S28" s="594"/>
      <c r="T28" s="155"/>
      <c r="U28" s="152" t="s">
        <v>8</v>
      </c>
      <c r="V28" s="593">
        <f>SUM(V22:X27)</f>
        <v>73.5</v>
      </c>
      <c r="W28" s="593"/>
      <c r="X28" s="594"/>
      <c r="Y28" s="153"/>
      <c r="Z28" s="152" t="s">
        <v>8</v>
      </c>
      <c r="AA28" s="593">
        <f>SUM(AA22:AC27)</f>
        <v>69.5</v>
      </c>
      <c r="AB28" s="593"/>
      <c r="AC28" s="594"/>
    </row>
    <row r="29" spans="1:29" ht="35.25" customHeight="1">
      <c r="A29" s="156">
        <v>2</v>
      </c>
      <c r="C29" s="3" t="s">
        <v>631</v>
      </c>
      <c r="F29" s="157">
        <v>1</v>
      </c>
      <c r="H29" s="3" t="s">
        <v>407</v>
      </c>
      <c r="K29" s="156">
        <v>6</v>
      </c>
      <c r="M29" s="3" t="s">
        <v>636</v>
      </c>
      <c r="P29" s="157">
        <v>0</v>
      </c>
      <c r="T29" s="40"/>
      <c r="U29" s="156">
        <v>2</v>
      </c>
      <c r="V29" s="3"/>
      <c r="W29" s="3" t="s">
        <v>633</v>
      </c>
      <c r="X29" s="3"/>
      <c r="Y29" s="40"/>
      <c r="Z29" s="157">
        <v>1</v>
      </c>
      <c r="AA29" s="3"/>
      <c r="AB29" s="3" t="s">
        <v>223</v>
      </c>
      <c r="AC29" s="3"/>
    </row>
    <row r="30" spans="13:21" ht="13.5" thickBot="1">
      <c r="M30" s="3" t="s">
        <v>292</v>
      </c>
      <c r="T30" s="40"/>
      <c r="U30" s="40"/>
    </row>
    <row r="31" spans="1:21" ht="13.5" thickBot="1">
      <c r="A31" s="362" t="s">
        <v>619</v>
      </c>
      <c r="B31" s="363" t="s">
        <v>95</v>
      </c>
      <c r="C31" s="364" t="s">
        <v>96</v>
      </c>
      <c r="D31" s="365" t="s">
        <v>97</v>
      </c>
      <c r="E31" s="149"/>
      <c r="F31" s="362" t="s">
        <v>622</v>
      </c>
      <c r="G31" s="363" t="s">
        <v>95</v>
      </c>
      <c r="H31" s="364" t="s">
        <v>96</v>
      </c>
      <c r="I31" s="365" t="s">
        <v>97</v>
      </c>
      <c r="J31" s="161"/>
      <c r="K31" s="362" t="s">
        <v>620</v>
      </c>
      <c r="L31" s="363" t="s">
        <v>95</v>
      </c>
      <c r="M31" s="364" t="s">
        <v>96</v>
      </c>
      <c r="N31" s="365" t="s">
        <v>97</v>
      </c>
      <c r="O31" s="149"/>
      <c r="P31" s="362" t="s">
        <v>621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>
        <v>73</v>
      </c>
      <c r="M38" s="164"/>
      <c r="N38" s="370">
        <f t="shared" si="14"/>
        <v>73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>
        <v>51.5</v>
      </c>
      <c r="R39" s="164"/>
      <c r="S39" s="370">
        <f t="shared" si="15"/>
        <v>51.5</v>
      </c>
    </row>
    <row r="40" spans="1:19" s="16" customFormat="1" ht="12.75">
      <c r="A40" s="369"/>
      <c r="B40" s="164">
        <v>69.5</v>
      </c>
      <c r="C40" s="164"/>
      <c r="D40" s="370">
        <f t="shared" si="12"/>
        <v>69.5</v>
      </c>
      <c r="E40" s="19"/>
      <c r="F40" s="369"/>
      <c r="G40" s="164">
        <v>65</v>
      </c>
      <c r="H40" s="164"/>
      <c r="I40" s="370">
        <f t="shared" si="13"/>
        <v>65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69.5</v>
      </c>
      <c r="C51" s="592"/>
      <c r="D51" s="548"/>
      <c r="F51" s="78" t="s">
        <v>101</v>
      </c>
      <c r="G51" s="592">
        <f>SUM(I32:I50)</f>
        <v>65</v>
      </c>
      <c r="H51" s="592"/>
      <c r="I51" s="548"/>
      <c r="J51" s="28"/>
      <c r="K51" s="78" t="s">
        <v>101</v>
      </c>
      <c r="L51" s="592">
        <f>SUM(N32:N50)</f>
        <v>73</v>
      </c>
      <c r="M51" s="592"/>
      <c r="N51" s="548"/>
      <c r="P51" s="78" t="s">
        <v>101</v>
      </c>
      <c r="Q51" s="592">
        <f>SUM(S32:S50)</f>
        <v>51.5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>
        <v>-1</v>
      </c>
      <c r="C54" s="592"/>
      <c r="D54" s="548"/>
      <c r="F54" s="78" t="s">
        <v>102</v>
      </c>
      <c r="G54" s="595">
        <v>2</v>
      </c>
      <c r="H54" s="592"/>
      <c r="I54" s="548"/>
      <c r="J54" s="28"/>
      <c r="K54" s="78" t="s">
        <v>102</v>
      </c>
      <c r="L54" s="595">
        <v>2</v>
      </c>
      <c r="M54" s="592"/>
      <c r="N54" s="548"/>
      <c r="P54" s="78" t="s">
        <v>102</v>
      </c>
      <c r="Q54" s="595">
        <v>-2</v>
      </c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>
        <v>2</v>
      </c>
      <c r="H55" s="592"/>
      <c r="I55" s="548"/>
      <c r="J55" s="28"/>
      <c r="K55" s="78" t="s">
        <v>99</v>
      </c>
      <c r="L55" s="592">
        <v>1</v>
      </c>
      <c r="M55" s="592"/>
      <c r="N55" s="548"/>
      <c r="P55" s="78" t="s">
        <v>99</v>
      </c>
      <c r="Q55" s="592">
        <v>1</v>
      </c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70.5</v>
      </c>
      <c r="C57" s="593"/>
      <c r="D57" s="594"/>
      <c r="E57" s="153"/>
      <c r="F57" s="152" t="s">
        <v>8</v>
      </c>
      <c r="G57" s="593">
        <f>SUM(G51:I56)</f>
        <v>69</v>
      </c>
      <c r="H57" s="593"/>
      <c r="I57" s="594"/>
      <c r="J57" s="162"/>
      <c r="K57" s="152" t="s">
        <v>8</v>
      </c>
      <c r="L57" s="593">
        <f>SUM(L51:N56)</f>
        <v>78</v>
      </c>
      <c r="M57" s="593"/>
      <c r="N57" s="594"/>
      <c r="O57" s="153"/>
      <c r="P57" s="152" t="s">
        <v>8</v>
      </c>
      <c r="Q57" s="593">
        <f>SUM(Q51:S56)</f>
        <v>50.5</v>
      </c>
      <c r="R57" s="593"/>
      <c r="S57" s="594"/>
    </row>
    <row r="58" spans="1:16" ht="37.5">
      <c r="A58" s="156">
        <v>1</v>
      </c>
      <c r="C58" s="3" t="s">
        <v>185</v>
      </c>
      <c r="F58" s="157">
        <v>1</v>
      </c>
      <c r="H58" s="3" t="s">
        <v>198</v>
      </c>
      <c r="K58" s="156">
        <v>4</v>
      </c>
      <c r="M58" s="3" t="s">
        <v>638</v>
      </c>
      <c r="P58" s="157">
        <v>0</v>
      </c>
    </row>
    <row r="59" ht="12.75">
      <c r="M59" s="3" t="s">
        <v>446</v>
      </c>
    </row>
    <row r="63" spans="1:2" ht="12.75">
      <c r="A63" s="105" t="s">
        <v>139</v>
      </c>
      <c r="B63" s="282">
        <f>G22</f>
        <v>72</v>
      </c>
    </row>
    <row r="64" spans="1:2" ht="12.75">
      <c r="A64" s="105" t="s">
        <v>140</v>
      </c>
      <c r="B64" s="282">
        <f>L22</f>
        <v>80.5</v>
      </c>
    </row>
    <row r="65" spans="1:2" ht="12.75">
      <c r="A65" s="105" t="s">
        <v>141</v>
      </c>
      <c r="B65" s="282">
        <f>Q51</f>
        <v>51.5</v>
      </c>
    </row>
    <row r="66" spans="1:2" ht="12.75">
      <c r="A66" s="105" t="s">
        <v>142</v>
      </c>
      <c r="B66" s="282">
        <f>L51</f>
        <v>73</v>
      </c>
    </row>
    <row r="67" spans="1:2" ht="12.75">
      <c r="A67" s="105" t="s">
        <v>143</v>
      </c>
      <c r="B67" s="282">
        <f>Q22</f>
        <v>57</v>
      </c>
    </row>
    <row r="68" spans="1:2" ht="12.75">
      <c r="A68" s="105" t="s">
        <v>144</v>
      </c>
      <c r="B68" s="282">
        <f>AA22</f>
        <v>65.5</v>
      </c>
    </row>
    <row r="69" spans="1:2" ht="12.75">
      <c r="A69" s="105" t="s">
        <v>145</v>
      </c>
      <c r="B69" s="282">
        <f>B51</f>
        <v>69.5</v>
      </c>
    </row>
    <row r="70" spans="1:2" ht="12.75">
      <c r="A70" s="105" t="s">
        <v>146</v>
      </c>
      <c r="B70" s="282">
        <f>V22</f>
        <v>70.5</v>
      </c>
    </row>
    <row r="71" spans="1:2" ht="12.75">
      <c r="A71" s="105" t="s">
        <v>147</v>
      </c>
      <c r="B71" s="282">
        <f>B22</f>
        <v>71.5</v>
      </c>
    </row>
    <row r="72" spans="1:2" ht="12.75">
      <c r="A72" s="105" t="s">
        <v>148</v>
      </c>
      <c r="B72" s="282">
        <f>G51</f>
        <v>65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120" zoomScaleNormal="120" zoomScalePageLayoutView="0" workbookViewId="0" topLeftCell="A1">
      <pane ySplit="18" topLeftCell="A121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0.71875" style="74" customWidth="1"/>
    <col min="2" max="2" width="6.8515625" style="73" customWidth="1"/>
    <col min="3" max="3" width="22.7109375" style="73" customWidth="1"/>
    <col min="4" max="4" width="6.00390625" style="73" customWidth="1"/>
    <col min="5" max="5" width="3.28125" style="73" customWidth="1"/>
    <col min="6" max="9" width="3.421875" style="73" customWidth="1"/>
    <col min="10" max="10" width="3.57421875" style="73" customWidth="1"/>
    <col min="11" max="16" width="3.421875" style="73" customWidth="1"/>
    <col min="17" max="17" width="3.8515625" style="73" bestFit="1" customWidth="1"/>
    <col min="18" max="18" width="10.00390625" style="73" customWidth="1"/>
    <col min="19" max="19" width="0.2890625" style="73" customWidth="1"/>
    <col min="20" max="20" width="3.00390625" style="73" bestFit="1" customWidth="1"/>
    <col min="21" max="21" width="12.421875" style="73" customWidth="1"/>
    <col min="22" max="22" width="1.57421875" style="73" customWidth="1"/>
    <col min="23" max="23" width="6.57421875" style="73" bestFit="1" customWidth="1"/>
    <col min="24" max="24" width="1.28515625" style="73" customWidth="1"/>
    <col min="25" max="25" width="7.28125" style="73" customWidth="1"/>
    <col min="26" max="16384" width="9.140625" style="73" customWidth="1"/>
  </cols>
  <sheetData>
    <row r="1" spans="1:25" ht="20.25" customHeight="1" thickBot="1">
      <c r="A1" s="212"/>
      <c r="B1" s="578" t="s">
        <v>582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331"/>
      <c r="W1" s="332"/>
      <c r="X1" s="331"/>
      <c r="Y1" s="333"/>
    </row>
    <row r="2" spans="1:25" ht="11.25" customHeight="1">
      <c r="A2" s="213"/>
      <c r="B2" s="214"/>
      <c r="C2" s="214" t="s">
        <v>256</v>
      </c>
      <c r="D2" s="214"/>
      <c r="E2" s="215"/>
      <c r="F2" s="215"/>
      <c r="G2" s="215"/>
      <c r="H2" s="215"/>
      <c r="I2" s="278"/>
      <c r="J2" s="278"/>
      <c r="K2" s="278"/>
      <c r="L2" s="215"/>
      <c r="M2" s="215"/>
      <c r="N2" s="215"/>
      <c r="O2" s="215"/>
      <c r="P2" s="215"/>
      <c r="Q2" s="215"/>
      <c r="R2" s="215"/>
      <c r="S2" s="215"/>
      <c r="W2" s="332"/>
      <c r="X2" s="331"/>
      <c r="Y2" s="332"/>
    </row>
    <row r="3" spans="1:25" ht="12.75" customHeight="1">
      <c r="A3" s="213"/>
      <c r="B3" s="279">
        <v>9</v>
      </c>
      <c r="C3" s="280" t="s">
        <v>674</v>
      </c>
      <c r="D3" s="407" t="s">
        <v>61</v>
      </c>
      <c r="E3" s="409" t="s">
        <v>60</v>
      </c>
      <c r="F3" s="410" t="s">
        <v>95</v>
      </c>
      <c r="G3" s="410" t="s">
        <v>132</v>
      </c>
      <c r="H3" s="411" t="s">
        <v>25</v>
      </c>
      <c r="I3" s="579" t="s">
        <v>133</v>
      </c>
      <c r="J3" s="580"/>
      <c r="K3" s="581"/>
      <c r="L3" s="580" t="s">
        <v>63</v>
      </c>
      <c r="M3" s="580"/>
      <c r="N3" s="580"/>
      <c r="O3" s="412" t="s">
        <v>134</v>
      </c>
      <c r="P3" s="413" t="s">
        <v>135</v>
      </c>
      <c r="Q3" s="414" t="s">
        <v>136</v>
      </c>
      <c r="R3" s="334" t="s">
        <v>73</v>
      </c>
      <c r="S3" s="428"/>
      <c r="W3" s="332"/>
      <c r="X3" s="331"/>
      <c r="Y3" s="332"/>
    </row>
    <row r="4" spans="1:25" ht="15">
      <c r="A4" s="213"/>
      <c r="B4" s="510">
        <v>1</v>
      </c>
      <c r="C4" s="508" t="s">
        <v>199</v>
      </c>
      <c r="D4" s="501">
        <f aca="true" t="shared" si="0" ref="D4:D13">3*F4+G4</f>
        <v>38</v>
      </c>
      <c r="E4" s="429">
        <f aca="true" t="shared" si="1" ref="E4:E13">-J4*2-K4*3+L4*2-N4</f>
        <v>2</v>
      </c>
      <c r="F4" s="432">
        <f aca="true" t="shared" si="2" ref="F4:F13">I4+L4</f>
        <v>12</v>
      </c>
      <c r="G4" s="415">
        <f aca="true" t="shared" si="3" ref="G4:G13">J4+M4</f>
        <v>2</v>
      </c>
      <c r="H4" s="504">
        <f aca="true" t="shared" si="4" ref="H4:H13">K4+N4</f>
        <v>4</v>
      </c>
      <c r="I4" s="416">
        <v>7</v>
      </c>
      <c r="J4" s="417">
        <v>1</v>
      </c>
      <c r="K4" s="421">
        <v>1</v>
      </c>
      <c r="L4" s="416">
        <v>5</v>
      </c>
      <c r="M4" s="417">
        <v>1</v>
      </c>
      <c r="N4" s="421">
        <v>3</v>
      </c>
      <c r="O4" s="415">
        <f aca="true" t="shared" si="5" ref="O4:O13">SUMIF($C$18:$C$126,C4,$J$18:$J$126)+SUMIF($D$18:$I$126,C4,$K$18:$K$126)</f>
        <v>44</v>
      </c>
      <c r="P4" s="415">
        <f aca="true" t="shared" si="6" ref="P4:P13">SUMIF($C$18:$C$126,C4,$K$18:$K$126)+SUMIF($D$18:$I$126,C4,$J$18:$J$126)</f>
        <v>19</v>
      </c>
      <c r="Q4" s="418">
        <f aca="true" t="shared" si="7" ref="Q4:Q13">O4-P4</f>
        <v>25</v>
      </c>
      <c r="R4" s="408">
        <f>(1!B63+2!B63+3!B63+4!B63+5!B63+6!B63+7!B63+8!B63+9!B63+'10'!B63+'11'!B63+'12'!B63+'13'!B63+'14'!B63+'15'!B63+'16'!B63+'17'!B63+'18'!B63)/(F4+G4+H4)</f>
        <v>39.583333333333336</v>
      </c>
      <c r="S4" s="335"/>
      <c r="Y4" s="332"/>
    </row>
    <row r="5" spans="1:25" ht="15">
      <c r="A5" s="213"/>
      <c r="B5" s="511">
        <v>2</v>
      </c>
      <c r="C5" s="507" t="s">
        <v>35</v>
      </c>
      <c r="D5" s="502">
        <f t="shared" si="0"/>
        <v>32</v>
      </c>
      <c r="E5" s="430">
        <f t="shared" si="1"/>
        <v>-4</v>
      </c>
      <c r="F5" s="433">
        <f t="shared" si="2"/>
        <v>8</v>
      </c>
      <c r="G5" s="216">
        <f t="shared" si="3"/>
        <v>8</v>
      </c>
      <c r="H5" s="505">
        <f t="shared" si="4"/>
        <v>2</v>
      </c>
      <c r="I5" s="217">
        <v>5</v>
      </c>
      <c r="J5" s="218">
        <v>4</v>
      </c>
      <c r="K5" s="219"/>
      <c r="L5" s="217">
        <v>3</v>
      </c>
      <c r="M5" s="218">
        <v>4</v>
      </c>
      <c r="N5" s="219">
        <v>2</v>
      </c>
      <c r="O5" s="216">
        <f t="shared" si="5"/>
        <v>38</v>
      </c>
      <c r="P5" s="216">
        <f t="shared" si="6"/>
        <v>28</v>
      </c>
      <c r="Q5" s="419">
        <f t="shared" si="7"/>
        <v>10</v>
      </c>
      <c r="R5" s="408">
        <f>(1!B71+2!B71+3!B71+4!B71+5!B71+6!B71+7!B71+8!B71+9!B71+'10'!B71+'11'!B71+'12'!B71+'13'!B71+'14'!B71+'15'!B71+'16'!B71+'17'!B71+'18'!B71)/(F5+G5+H5)</f>
        <v>36.833333333333336</v>
      </c>
      <c r="S5" s="335"/>
      <c r="Y5" s="333"/>
    </row>
    <row r="6" spans="1:25" ht="15">
      <c r="A6" s="213"/>
      <c r="B6" s="511">
        <v>3</v>
      </c>
      <c r="C6" s="507" t="s">
        <v>180</v>
      </c>
      <c r="D6" s="502">
        <f t="shared" si="0"/>
        <v>29</v>
      </c>
      <c r="E6" s="430">
        <f t="shared" si="1"/>
        <v>-7</v>
      </c>
      <c r="F6" s="433">
        <f t="shared" si="2"/>
        <v>8</v>
      </c>
      <c r="G6" s="216">
        <f t="shared" si="3"/>
        <v>5</v>
      </c>
      <c r="H6" s="505">
        <f t="shared" si="4"/>
        <v>5</v>
      </c>
      <c r="I6" s="217">
        <v>6</v>
      </c>
      <c r="J6" s="218">
        <v>3</v>
      </c>
      <c r="K6" s="219"/>
      <c r="L6" s="217">
        <v>2</v>
      </c>
      <c r="M6" s="218">
        <v>2</v>
      </c>
      <c r="N6" s="219">
        <v>5</v>
      </c>
      <c r="O6" s="216">
        <f t="shared" si="5"/>
        <v>39</v>
      </c>
      <c r="P6" s="216">
        <f t="shared" si="6"/>
        <v>28</v>
      </c>
      <c r="Q6" s="419">
        <f t="shared" si="7"/>
        <v>11</v>
      </c>
      <c r="R6" s="408">
        <f>(1!B68+2!B68+3!B68+4!B68+5!B68+6!B68+7!B68+8!B68+9!B68+'10'!B68+'11'!B68+'12'!B68+'13'!B68+'14'!B68+'15'!B68+'16'!B68+'17'!B68+'18'!B68)/(F6+G6+H6)</f>
        <v>36.388888888888886</v>
      </c>
      <c r="S6" s="335"/>
      <c r="Y6" s="332"/>
    </row>
    <row r="7" spans="1:25" ht="15">
      <c r="A7" s="213"/>
      <c r="B7" s="511">
        <v>4</v>
      </c>
      <c r="C7" s="507" t="s">
        <v>42</v>
      </c>
      <c r="D7" s="502">
        <f t="shared" si="0"/>
        <v>29</v>
      </c>
      <c r="E7" s="430">
        <f t="shared" si="1"/>
        <v>-7</v>
      </c>
      <c r="F7" s="433">
        <f t="shared" si="2"/>
        <v>7</v>
      </c>
      <c r="G7" s="216">
        <f t="shared" si="3"/>
        <v>8</v>
      </c>
      <c r="H7" s="505">
        <f t="shared" si="4"/>
        <v>3</v>
      </c>
      <c r="I7" s="217">
        <v>5</v>
      </c>
      <c r="J7" s="218">
        <v>3</v>
      </c>
      <c r="K7" s="219">
        <v>1</v>
      </c>
      <c r="L7" s="217">
        <v>2</v>
      </c>
      <c r="M7" s="218">
        <v>5</v>
      </c>
      <c r="N7" s="219">
        <v>2</v>
      </c>
      <c r="O7" s="216">
        <f t="shared" si="5"/>
        <v>29</v>
      </c>
      <c r="P7" s="216">
        <f t="shared" si="6"/>
        <v>24</v>
      </c>
      <c r="Q7" s="419">
        <f t="shared" si="7"/>
        <v>5</v>
      </c>
      <c r="R7" s="408">
        <f>(1!B72+2!B72+3!B72+4!B72+5!B72+6!B72+7!B72+8!B72+9!B72+'10'!B72+'11'!B72+'12'!B72+'13'!B72+'14'!B72+'15'!B72+'16'!B72+'17'!B72+'18'!B72)/(F7+G7+H7)</f>
        <v>35.111111111111114</v>
      </c>
      <c r="S7" s="335"/>
      <c r="Y7" s="332"/>
    </row>
    <row r="8" spans="1:25" ht="15">
      <c r="A8" s="213"/>
      <c r="B8" s="511">
        <v>5</v>
      </c>
      <c r="C8" s="507" t="s">
        <v>41</v>
      </c>
      <c r="D8" s="502">
        <f t="shared" si="0"/>
        <v>28</v>
      </c>
      <c r="E8" s="430">
        <f t="shared" si="1"/>
        <v>-8</v>
      </c>
      <c r="F8" s="433">
        <f t="shared" si="2"/>
        <v>8</v>
      </c>
      <c r="G8" s="216">
        <f t="shared" si="3"/>
        <v>4</v>
      </c>
      <c r="H8" s="505">
        <f t="shared" si="4"/>
        <v>6</v>
      </c>
      <c r="I8" s="217">
        <v>5</v>
      </c>
      <c r="J8" s="218">
        <v>2</v>
      </c>
      <c r="K8" s="219">
        <v>2</v>
      </c>
      <c r="L8" s="217">
        <v>3</v>
      </c>
      <c r="M8" s="218">
        <v>2</v>
      </c>
      <c r="N8" s="219">
        <v>4</v>
      </c>
      <c r="O8" s="216">
        <f t="shared" si="5"/>
        <v>40</v>
      </c>
      <c r="P8" s="216">
        <f t="shared" si="6"/>
        <v>34</v>
      </c>
      <c r="Q8" s="419">
        <f t="shared" si="7"/>
        <v>6</v>
      </c>
      <c r="R8" s="408">
        <f>(1!B70+2!B70+3!B70+4!B70+5!B70+6!B70+7!B70+8!B70+9!B70+'10'!B70+'11'!B70+'12'!B70+'13'!B70+'14'!B70+'15'!B70+'16'!B70+'17'!B70+'18'!B70)/(F8+G8+H8)</f>
        <v>39.19444444444444</v>
      </c>
      <c r="S8" s="335"/>
      <c r="Y8" s="332" t="s">
        <v>256</v>
      </c>
    </row>
    <row r="9" spans="1:25" ht="15">
      <c r="A9" s="213"/>
      <c r="B9" s="511">
        <v>6</v>
      </c>
      <c r="C9" s="507" t="s">
        <v>34</v>
      </c>
      <c r="D9" s="502">
        <f t="shared" si="0"/>
        <v>25</v>
      </c>
      <c r="E9" s="430">
        <f t="shared" si="1"/>
        <v>-11</v>
      </c>
      <c r="F9" s="433">
        <f t="shared" si="2"/>
        <v>7</v>
      </c>
      <c r="G9" s="216">
        <f t="shared" si="3"/>
        <v>4</v>
      </c>
      <c r="H9" s="505">
        <f t="shared" si="4"/>
        <v>7</v>
      </c>
      <c r="I9" s="217">
        <v>4</v>
      </c>
      <c r="J9" s="218"/>
      <c r="K9" s="219">
        <v>5</v>
      </c>
      <c r="L9" s="217">
        <v>3</v>
      </c>
      <c r="M9" s="218">
        <v>4</v>
      </c>
      <c r="N9" s="219">
        <v>2</v>
      </c>
      <c r="O9" s="216">
        <f t="shared" si="5"/>
        <v>32</v>
      </c>
      <c r="P9" s="216">
        <f t="shared" si="6"/>
        <v>31</v>
      </c>
      <c r="Q9" s="419">
        <f t="shared" si="7"/>
        <v>1</v>
      </c>
      <c r="R9" s="408">
        <f>(1!B66+2!B66+3!B66+4!B66+5!B66+6!B66+7!B66+8!B66+9!B66+'10'!B66+'11'!B66+'12'!B66+'13'!B66+'14'!B66+'15'!B66+'16'!B66+'17'!B66+'18'!B66)/(F9+G9+H9)</f>
        <v>35.30555555555556</v>
      </c>
      <c r="S9" s="335"/>
      <c r="Y9" s="333"/>
    </row>
    <row r="10" spans="1:25" ht="15">
      <c r="A10" s="213"/>
      <c r="B10" s="511">
        <v>7</v>
      </c>
      <c r="C10" s="507" t="s">
        <v>104</v>
      </c>
      <c r="D10" s="502">
        <f t="shared" si="0"/>
        <v>23</v>
      </c>
      <c r="E10" s="430">
        <f t="shared" si="1"/>
        <v>-13</v>
      </c>
      <c r="F10" s="433">
        <f t="shared" si="2"/>
        <v>6</v>
      </c>
      <c r="G10" s="216">
        <f t="shared" si="3"/>
        <v>5</v>
      </c>
      <c r="H10" s="505">
        <f t="shared" si="4"/>
        <v>7</v>
      </c>
      <c r="I10" s="217">
        <v>3</v>
      </c>
      <c r="J10" s="218">
        <v>4</v>
      </c>
      <c r="K10" s="219">
        <v>2</v>
      </c>
      <c r="L10" s="217">
        <v>3</v>
      </c>
      <c r="M10" s="218">
        <v>1</v>
      </c>
      <c r="N10" s="219">
        <v>5</v>
      </c>
      <c r="O10" s="216">
        <f t="shared" si="5"/>
        <v>31</v>
      </c>
      <c r="P10" s="216">
        <f t="shared" si="6"/>
        <v>32</v>
      </c>
      <c r="Q10" s="419">
        <f t="shared" si="7"/>
        <v>-1</v>
      </c>
      <c r="R10" s="408">
        <f>(1!B64+2!B64+3!B64+4!B64+5!B64+6!B64+7!B64+8!B64+9!B64+'10'!B64+'11'!B64+'12'!B64+'13'!B64+'14'!B64+'15'!B64+'16'!B64+'17'!B64+'18'!B64)/(F10+G10+H10)</f>
        <v>35.416666666666664</v>
      </c>
      <c r="S10" s="335"/>
      <c r="Y10" s="332"/>
    </row>
    <row r="11" spans="1:25" ht="15">
      <c r="A11" s="213"/>
      <c r="B11" s="511">
        <v>8</v>
      </c>
      <c r="C11" s="507" t="s">
        <v>179</v>
      </c>
      <c r="D11" s="502">
        <f t="shared" si="0"/>
        <v>19</v>
      </c>
      <c r="E11" s="430">
        <f t="shared" si="1"/>
        <v>-17</v>
      </c>
      <c r="F11" s="433">
        <f t="shared" si="2"/>
        <v>4</v>
      </c>
      <c r="G11" s="216">
        <f t="shared" si="3"/>
        <v>7</v>
      </c>
      <c r="H11" s="505">
        <f t="shared" si="4"/>
        <v>7</v>
      </c>
      <c r="I11" s="217">
        <v>1</v>
      </c>
      <c r="J11" s="218">
        <v>5</v>
      </c>
      <c r="K11" s="219">
        <v>3</v>
      </c>
      <c r="L11" s="217">
        <v>3</v>
      </c>
      <c r="M11" s="218">
        <v>2</v>
      </c>
      <c r="N11" s="219">
        <v>4</v>
      </c>
      <c r="O11" s="216">
        <f t="shared" si="5"/>
        <v>29</v>
      </c>
      <c r="P11" s="216">
        <f t="shared" si="6"/>
        <v>35</v>
      </c>
      <c r="Q11" s="419">
        <f t="shared" si="7"/>
        <v>-6</v>
      </c>
      <c r="R11" s="408">
        <f>(1!B69+2!B69+3!B69+4!B69+5!B69+6!B69+7!B69+8!B69+9!B69+'10'!B69+'11'!B69+'12'!B69+'13'!B69+'14'!B69+'15'!B69+'16'!B69+'17'!B69+'18'!B69)/(F11+G11+H11)</f>
        <v>35.666666666666664</v>
      </c>
      <c r="S11" s="335"/>
      <c r="Y11" s="333"/>
    </row>
    <row r="12" spans="1:25" ht="15">
      <c r="A12" s="213"/>
      <c r="B12" s="511">
        <v>9</v>
      </c>
      <c r="C12" s="507" t="s">
        <v>93</v>
      </c>
      <c r="D12" s="502">
        <f t="shared" si="0"/>
        <v>15</v>
      </c>
      <c r="E12" s="430">
        <f t="shared" si="1"/>
        <v>-21</v>
      </c>
      <c r="F12" s="433">
        <f t="shared" si="2"/>
        <v>3</v>
      </c>
      <c r="G12" s="216">
        <f t="shared" si="3"/>
        <v>6</v>
      </c>
      <c r="H12" s="505">
        <f t="shared" si="4"/>
        <v>9</v>
      </c>
      <c r="I12" s="217">
        <v>3</v>
      </c>
      <c r="J12" s="218">
        <v>2</v>
      </c>
      <c r="K12" s="219">
        <v>4</v>
      </c>
      <c r="L12" s="217"/>
      <c r="M12" s="218">
        <v>4</v>
      </c>
      <c r="N12" s="219">
        <v>5</v>
      </c>
      <c r="O12" s="216">
        <f t="shared" si="5"/>
        <v>21</v>
      </c>
      <c r="P12" s="216">
        <f t="shared" si="6"/>
        <v>35</v>
      </c>
      <c r="Q12" s="419">
        <f t="shared" si="7"/>
        <v>-14</v>
      </c>
      <c r="R12" s="408">
        <f>(1!B65+2!B65+3!B65+4!B65+5!B65+6!B65+7!B65+8!B65+9!B65+'10'!B65+'11'!B65+'12'!B65+'13'!B65+'14'!B65+'15'!B65+'16'!B65+'17'!B65+'18'!B65)/(F12+G12+H12)</f>
        <v>34.111111111111114</v>
      </c>
      <c r="S12" s="335"/>
      <c r="Y12" s="332"/>
    </row>
    <row r="13" spans="1:25" ht="15">
      <c r="A13" s="213"/>
      <c r="B13" s="512">
        <v>10</v>
      </c>
      <c r="C13" s="509" t="s">
        <v>36</v>
      </c>
      <c r="D13" s="503">
        <f t="shared" si="0"/>
        <v>7</v>
      </c>
      <c r="E13" s="431">
        <f t="shared" si="1"/>
        <v>-29</v>
      </c>
      <c r="F13" s="434">
        <f t="shared" si="2"/>
        <v>2</v>
      </c>
      <c r="G13" s="220">
        <f t="shared" si="3"/>
        <v>1</v>
      </c>
      <c r="H13" s="506">
        <f t="shared" si="4"/>
        <v>15</v>
      </c>
      <c r="I13" s="281"/>
      <c r="J13" s="221">
        <v>1</v>
      </c>
      <c r="K13" s="222">
        <v>8</v>
      </c>
      <c r="L13" s="281">
        <v>2</v>
      </c>
      <c r="M13" s="221"/>
      <c r="N13" s="222">
        <v>7</v>
      </c>
      <c r="O13" s="220">
        <f t="shared" si="5"/>
        <v>12</v>
      </c>
      <c r="P13" s="220">
        <f t="shared" si="6"/>
        <v>49</v>
      </c>
      <c r="Q13" s="420">
        <f t="shared" si="7"/>
        <v>-37</v>
      </c>
      <c r="R13" s="408">
        <f>(1!B67+2!B67+3!B67+4!B67+5!B67+6!B67+7!B67+8!B67+9!B67+'10'!B67+'11'!B67+'12'!B67+'13'!B67+'14'!B67+'15'!B67+'16'!B67+'17'!B67+'18'!B67)/(F13+G13+H13)</f>
        <v>32.75</v>
      </c>
      <c r="S13" s="335"/>
      <c r="Y13" s="333"/>
    </row>
    <row r="14" spans="1:25" ht="13.5" thickBot="1">
      <c r="A14" s="213"/>
      <c r="B14" s="214"/>
      <c r="C14" s="223"/>
      <c r="D14" s="224"/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6"/>
      <c r="P14" s="227"/>
      <c r="Q14" s="228"/>
      <c r="R14" s="228"/>
      <c r="S14" s="228"/>
      <c r="Y14" s="333"/>
    </row>
    <row r="15" spans="2:25" ht="14.25" customHeight="1" hidden="1">
      <c r="B15" s="74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3"/>
      <c r="R15" s="233"/>
      <c r="S15" s="233"/>
      <c r="T15" s="234"/>
      <c r="U15" s="75"/>
      <c r="V15" s="323"/>
      <c r="X15" s="331"/>
      <c r="Y15" s="332"/>
    </row>
    <row r="16" spans="2:22" ht="12.75" customHeight="1" hidden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6" customHeight="1" hidden="1">
      <c r="A17" s="235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74"/>
    </row>
    <row r="18" spans="1:25" ht="14.25" customHeight="1">
      <c r="A18" s="238"/>
      <c r="B18" s="239" t="s">
        <v>137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74"/>
      <c r="X18" s="331"/>
      <c r="Y18" s="333"/>
    </row>
    <row r="19" spans="1:22" ht="16.5" customHeight="1">
      <c r="A19" s="242"/>
      <c r="B19" s="243"/>
      <c r="C19" s="244"/>
      <c r="D19" s="245"/>
      <c r="E19" s="245"/>
      <c r="F19" s="245"/>
      <c r="G19" s="246"/>
      <c r="H19" s="245"/>
      <c r="I19" s="247"/>
      <c r="J19" s="248" t="s">
        <v>138</v>
      </c>
      <c r="K19" s="243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74"/>
    </row>
    <row r="20" spans="1:22" ht="12.75">
      <c r="A20" s="242"/>
      <c r="B20" s="249">
        <v>1</v>
      </c>
      <c r="C20" s="250" t="s">
        <v>35</v>
      </c>
      <c r="D20" s="574" t="s">
        <v>104</v>
      </c>
      <c r="E20" s="574"/>
      <c r="F20" s="574"/>
      <c r="G20" s="574"/>
      <c r="H20" s="574"/>
      <c r="I20" s="575"/>
      <c r="J20" s="251">
        <v>2</v>
      </c>
      <c r="K20" s="252">
        <v>2</v>
      </c>
      <c r="L20" s="568" t="s">
        <v>549</v>
      </c>
      <c r="M20" s="569"/>
      <c r="N20" s="569"/>
      <c r="O20" s="569"/>
      <c r="P20" s="569"/>
      <c r="Q20" s="569"/>
      <c r="R20" s="569"/>
      <c r="S20" s="569"/>
      <c r="T20" s="569"/>
      <c r="U20" s="569"/>
      <c r="V20" s="74"/>
    </row>
    <row r="21" spans="1:22" ht="12.75">
      <c r="A21" s="242"/>
      <c r="B21" s="253"/>
      <c r="C21" s="254" t="s">
        <v>93</v>
      </c>
      <c r="D21" s="566" t="s">
        <v>42</v>
      </c>
      <c r="E21" s="566"/>
      <c r="F21" s="566"/>
      <c r="G21" s="566"/>
      <c r="H21" s="566"/>
      <c r="I21" s="567"/>
      <c r="J21" s="255">
        <v>1</v>
      </c>
      <c r="K21" s="256">
        <v>1</v>
      </c>
      <c r="L21" s="568" t="s">
        <v>548</v>
      </c>
      <c r="M21" s="569"/>
      <c r="N21" s="569"/>
      <c r="O21" s="569"/>
      <c r="P21" s="569"/>
      <c r="Q21" s="569"/>
      <c r="R21" s="569"/>
      <c r="S21" s="569"/>
      <c r="T21" s="569"/>
      <c r="U21" s="569"/>
      <c r="V21" s="74"/>
    </row>
    <row r="22" spans="1:22" ht="12.75">
      <c r="A22" s="242"/>
      <c r="B22" s="253"/>
      <c r="C22" s="254" t="s">
        <v>41</v>
      </c>
      <c r="D22" s="566" t="s">
        <v>34</v>
      </c>
      <c r="E22" s="566"/>
      <c r="F22" s="566"/>
      <c r="G22" s="566"/>
      <c r="H22" s="566"/>
      <c r="I22" s="567"/>
      <c r="J22" s="255">
        <v>4</v>
      </c>
      <c r="K22" s="256">
        <v>1</v>
      </c>
      <c r="L22" s="568" t="s">
        <v>530</v>
      </c>
      <c r="M22" s="569"/>
      <c r="N22" s="569"/>
      <c r="O22" s="569"/>
      <c r="P22" s="569"/>
      <c r="Q22" s="569"/>
      <c r="R22" s="569"/>
      <c r="S22" s="569"/>
      <c r="T22" s="569"/>
      <c r="U22" s="569"/>
      <c r="V22" s="74"/>
    </row>
    <row r="23" spans="1:22" ht="12.75">
      <c r="A23" s="242"/>
      <c r="B23" s="253"/>
      <c r="C23" s="254" t="s">
        <v>36</v>
      </c>
      <c r="D23" s="566" t="s">
        <v>199</v>
      </c>
      <c r="E23" s="566"/>
      <c r="F23" s="566"/>
      <c r="G23" s="566"/>
      <c r="H23" s="566"/>
      <c r="I23" s="567"/>
      <c r="J23" s="255">
        <v>0</v>
      </c>
      <c r="K23" s="256">
        <v>4</v>
      </c>
      <c r="L23" s="568" t="s">
        <v>547</v>
      </c>
      <c r="M23" s="569"/>
      <c r="N23" s="569"/>
      <c r="O23" s="569"/>
      <c r="P23" s="569"/>
      <c r="Q23" s="569"/>
      <c r="R23" s="569"/>
      <c r="S23" s="569"/>
      <c r="T23" s="569"/>
      <c r="U23" s="569"/>
      <c r="V23" s="74"/>
    </row>
    <row r="24" spans="1:22" ht="12.75">
      <c r="A24" s="242"/>
      <c r="B24" s="257">
        <f>SUM(J20:K24)</f>
        <v>19</v>
      </c>
      <c r="C24" s="258" t="s">
        <v>180</v>
      </c>
      <c r="D24" s="570" t="s">
        <v>179</v>
      </c>
      <c r="E24" s="570"/>
      <c r="F24" s="570"/>
      <c r="G24" s="570"/>
      <c r="H24" s="570"/>
      <c r="I24" s="571"/>
      <c r="J24" s="259">
        <v>2</v>
      </c>
      <c r="K24" s="260">
        <v>2</v>
      </c>
      <c r="L24" s="568" t="s">
        <v>545</v>
      </c>
      <c r="M24" s="569"/>
      <c r="N24" s="569"/>
      <c r="O24" s="569"/>
      <c r="P24" s="569"/>
      <c r="Q24" s="569"/>
      <c r="R24" s="569"/>
      <c r="S24" s="569"/>
      <c r="T24" s="569"/>
      <c r="U24" s="569"/>
      <c r="V24" s="74"/>
    </row>
    <row r="25" spans="1:22" ht="4.5" customHeight="1">
      <c r="A25" s="242"/>
      <c r="B25" s="261"/>
      <c r="C25" s="262"/>
      <c r="D25" s="263"/>
      <c r="E25" s="263"/>
      <c r="F25" s="263"/>
      <c r="G25" s="263"/>
      <c r="H25" s="263"/>
      <c r="I25" s="263"/>
      <c r="J25" s="264"/>
      <c r="K25" s="26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74"/>
    </row>
    <row r="26" spans="1:22" ht="12.75">
      <c r="A26" s="242"/>
      <c r="B26" s="249">
        <v>2</v>
      </c>
      <c r="C26" s="250" t="s">
        <v>35</v>
      </c>
      <c r="D26" s="574" t="s">
        <v>42</v>
      </c>
      <c r="E26" s="574"/>
      <c r="F26" s="574"/>
      <c r="G26" s="574"/>
      <c r="H26" s="574"/>
      <c r="I26" s="575"/>
      <c r="J26" s="251">
        <v>3</v>
      </c>
      <c r="K26" s="252">
        <v>1</v>
      </c>
      <c r="L26" s="568" t="s">
        <v>608</v>
      </c>
      <c r="M26" s="569"/>
      <c r="N26" s="569"/>
      <c r="O26" s="569"/>
      <c r="P26" s="569"/>
      <c r="Q26" s="569"/>
      <c r="R26" s="569"/>
      <c r="S26" s="569"/>
      <c r="T26" s="569"/>
      <c r="U26" s="569"/>
      <c r="V26" s="74"/>
    </row>
    <row r="27" spans="1:22" ht="12.75">
      <c r="A27" s="242"/>
      <c r="B27" s="253"/>
      <c r="C27" s="254" t="s">
        <v>179</v>
      </c>
      <c r="D27" s="566" t="s">
        <v>36</v>
      </c>
      <c r="E27" s="566"/>
      <c r="F27" s="566"/>
      <c r="G27" s="566"/>
      <c r="H27" s="566"/>
      <c r="I27" s="567"/>
      <c r="J27" s="255">
        <v>4</v>
      </c>
      <c r="K27" s="256">
        <v>1</v>
      </c>
      <c r="L27" s="568" t="s">
        <v>606</v>
      </c>
      <c r="M27" s="569"/>
      <c r="N27" s="569"/>
      <c r="O27" s="569"/>
      <c r="P27" s="569"/>
      <c r="Q27" s="569"/>
      <c r="R27" s="569"/>
      <c r="S27" s="569"/>
      <c r="T27" s="569"/>
      <c r="U27" s="569"/>
      <c r="V27" s="74"/>
    </row>
    <row r="28" spans="1:22" ht="12.75">
      <c r="A28" s="242"/>
      <c r="B28" s="253"/>
      <c r="C28" s="254" t="s">
        <v>104</v>
      </c>
      <c r="D28" s="566" t="s">
        <v>41</v>
      </c>
      <c r="E28" s="566"/>
      <c r="F28" s="566"/>
      <c r="G28" s="566"/>
      <c r="H28" s="566"/>
      <c r="I28" s="567"/>
      <c r="J28" s="255">
        <v>3</v>
      </c>
      <c r="K28" s="256">
        <v>5</v>
      </c>
      <c r="L28" s="568" t="s">
        <v>592</v>
      </c>
      <c r="M28" s="569"/>
      <c r="N28" s="569"/>
      <c r="O28" s="569"/>
      <c r="P28" s="569"/>
      <c r="Q28" s="569"/>
      <c r="R28" s="569"/>
      <c r="S28" s="569"/>
      <c r="T28" s="569"/>
      <c r="U28" s="569"/>
      <c r="V28" s="74"/>
    </row>
    <row r="29" spans="1:23" ht="12.75">
      <c r="A29" s="242"/>
      <c r="B29" s="253"/>
      <c r="C29" s="254" t="s">
        <v>199</v>
      </c>
      <c r="D29" s="566" t="s">
        <v>93</v>
      </c>
      <c r="E29" s="566"/>
      <c r="F29" s="566"/>
      <c r="G29" s="566"/>
      <c r="H29" s="566"/>
      <c r="I29" s="567"/>
      <c r="J29" s="255">
        <v>3</v>
      </c>
      <c r="K29" s="256">
        <v>1</v>
      </c>
      <c r="L29" s="568" t="s">
        <v>610</v>
      </c>
      <c r="M29" s="569"/>
      <c r="N29" s="569"/>
      <c r="O29" s="569"/>
      <c r="P29" s="569"/>
      <c r="Q29" s="569"/>
      <c r="R29" s="569"/>
      <c r="S29" s="569"/>
      <c r="T29" s="569"/>
      <c r="U29" s="569"/>
      <c r="V29" s="74"/>
      <c r="W29" s="73" t="s">
        <v>256</v>
      </c>
    </row>
    <row r="30" spans="1:22" ht="12.75">
      <c r="A30" s="242"/>
      <c r="B30" s="257">
        <f>SUM(J26:K30)</f>
        <v>27</v>
      </c>
      <c r="C30" s="258" t="s">
        <v>34</v>
      </c>
      <c r="D30" s="570" t="s">
        <v>180</v>
      </c>
      <c r="E30" s="570"/>
      <c r="F30" s="570"/>
      <c r="G30" s="570"/>
      <c r="H30" s="570"/>
      <c r="I30" s="571"/>
      <c r="J30" s="259">
        <v>4</v>
      </c>
      <c r="K30" s="260">
        <v>2</v>
      </c>
      <c r="L30" s="568" t="s">
        <v>613</v>
      </c>
      <c r="M30" s="569"/>
      <c r="N30" s="569"/>
      <c r="O30" s="569"/>
      <c r="P30" s="569"/>
      <c r="Q30" s="569"/>
      <c r="R30" s="569"/>
      <c r="S30" s="569"/>
      <c r="T30" s="569"/>
      <c r="U30" s="569"/>
      <c r="V30" s="74"/>
    </row>
    <row r="31" spans="1:22" ht="4.5" customHeight="1">
      <c r="A31" s="242"/>
      <c r="B31" s="261"/>
      <c r="C31" s="262"/>
      <c r="D31" s="263"/>
      <c r="E31" s="263"/>
      <c r="F31" s="263"/>
      <c r="G31" s="263"/>
      <c r="H31" s="263"/>
      <c r="I31" s="263"/>
      <c r="J31" s="264"/>
      <c r="K31" s="264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74"/>
    </row>
    <row r="32" spans="1:22" ht="12.75">
      <c r="A32" s="242"/>
      <c r="B32" s="249">
        <v>3</v>
      </c>
      <c r="C32" s="250" t="s">
        <v>42</v>
      </c>
      <c r="D32" s="574" t="s">
        <v>199</v>
      </c>
      <c r="E32" s="574"/>
      <c r="F32" s="574"/>
      <c r="G32" s="574"/>
      <c r="H32" s="574"/>
      <c r="I32" s="575"/>
      <c r="J32" s="251">
        <v>3</v>
      </c>
      <c r="K32" s="252">
        <v>1</v>
      </c>
      <c r="L32" s="568" t="s">
        <v>604</v>
      </c>
      <c r="M32" s="569"/>
      <c r="N32" s="569"/>
      <c r="O32" s="569"/>
      <c r="P32" s="569"/>
      <c r="Q32" s="569"/>
      <c r="R32" s="569"/>
      <c r="S32" s="569"/>
      <c r="T32" s="569"/>
      <c r="U32" s="569"/>
      <c r="V32" s="74"/>
    </row>
    <row r="33" spans="1:22" ht="12.75">
      <c r="A33" s="242"/>
      <c r="B33" s="253"/>
      <c r="C33" s="254" t="s">
        <v>93</v>
      </c>
      <c r="D33" s="566" t="s">
        <v>179</v>
      </c>
      <c r="E33" s="566"/>
      <c r="F33" s="566"/>
      <c r="G33" s="566"/>
      <c r="H33" s="566"/>
      <c r="I33" s="567"/>
      <c r="J33" s="255">
        <v>2</v>
      </c>
      <c r="K33" s="256">
        <v>0</v>
      </c>
      <c r="L33" s="568" t="s">
        <v>600</v>
      </c>
      <c r="M33" s="569"/>
      <c r="N33" s="569"/>
      <c r="O33" s="569"/>
      <c r="P33" s="569"/>
      <c r="Q33" s="569"/>
      <c r="R33" s="569"/>
      <c r="S33" s="569"/>
      <c r="T33" s="569"/>
      <c r="U33" s="569"/>
      <c r="V33" s="74"/>
    </row>
    <row r="34" spans="1:25" ht="12.75">
      <c r="A34" s="242"/>
      <c r="B34" s="253"/>
      <c r="C34" s="254" t="s">
        <v>41</v>
      </c>
      <c r="D34" s="566" t="s">
        <v>35</v>
      </c>
      <c r="E34" s="566"/>
      <c r="F34" s="566"/>
      <c r="G34" s="566"/>
      <c r="H34" s="566"/>
      <c r="I34" s="567"/>
      <c r="J34" s="255">
        <v>2</v>
      </c>
      <c r="K34" s="256">
        <v>2</v>
      </c>
      <c r="L34" s="568" t="s">
        <v>597</v>
      </c>
      <c r="M34" s="569"/>
      <c r="N34" s="569"/>
      <c r="O34" s="569"/>
      <c r="P34" s="569"/>
      <c r="Q34" s="569"/>
      <c r="R34" s="569"/>
      <c r="S34" s="569"/>
      <c r="T34" s="569"/>
      <c r="U34" s="569"/>
      <c r="V34" s="74"/>
      <c r="W34" s="73" t="s">
        <v>256</v>
      </c>
      <c r="Y34" s="73" t="s">
        <v>256</v>
      </c>
    </row>
    <row r="35" spans="1:22" ht="12.75">
      <c r="A35" s="242"/>
      <c r="B35" s="253"/>
      <c r="C35" s="254" t="s">
        <v>36</v>
      </c>
      <c r="D35" s="566" t="s">
        <v>34</v>
      </c>
      <c r="E35" s="566"/>
      <c r="F35" s="566"/>
      <c r="G35" s="566"/>
      <c r="H35" s="566"/>
      <c r="I35" s="567"/>
      <c r="J35" s="255">
        <v>0</v>
      </c>
      <c r="K35" s="256">
        <v>2</v>
      </c>
      <c r="L35" s="568" t="s">
        <v>599</v>
      </c>
      <c r="M35" s="569"/>
      <c r="N35" s="569"/>
      <c r="O35" s="569"/>
      <c r="P35" s="569"/>
      <c r="Q35" s="569"/>
      <c r="R35" s="569"/>
      <c r="S35" s="569"/>
      <c r="T35" s="569"/>
      <c r="U35" s="569"/>
      <c r="V35" s="74"/>
    </row>
    <row r="36" spans="1:22" ht="12.75">
      <c r="A36" s="242"/>
      <c r="B36" s="257">
        <f>SUM(J32:K36)</f>
        <v>17</v>
      </c>
      <c r="C36" s="258" t="s">
        <v>180</v>
      </c>
      <c r="D36" s="570" t="s">
        <v>104</v>
      </c>
      <c r="E36" s="570"/>
      <c r="F36" s="570"/>
      <c r="G36" s="570"/>
      <c r="H36" s="570"/>
      <c r="I36" s="571"/>
      <c r="J36" s="259">
        <v>3</v>
      </c>
      <c r="K36" s="260">
        <v>2</v>
      </c>
      <c r="L36" s="568" t="s">
        <v>625</v>
      </c>
      <c r="M36" s="569"/>
      <c r="N36" s="569"/>
      <c r="O36" s="569"/>
      <c r="P36" s="569"/>
      <c r="Q36" s="569"/>
      <c r="R36" s="569"/>
      <c r="S36" s="569"/>
      <c r="T36" s="569"/>
      <c r="U36" s="569"/>
      <c r="V36" s="74"/>
    </row>
    <row r="37" spans="1:22" ht="4.5" customHeight="1">
      <c r="A37" s="242"/>
      <c r="B37" s="261"/>
      <c r="C37" s="262"/>
      <c r="D37" s="263"/>
      <c r="E37" s="263"/>
      <c r="F37" s="263"/>
      <c r="G37" s="263"/>
      <c r="H37" s="263"/>
      <c r="I37" s="263"/>
      <c r="J37" s="264"/>
      <c r="K37" s="264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74"/>
    </row>
    <row r="38" spans="1:22" ht="12.75">
      <c r="A38" s="242"/>
      <c r="B38" s="249">
        <v>4</v>
      </c>
      <c r="C38" s="250" t="s">
        <v>35</v>
      </c>
      <c r="D38" s="574" t="s">
        <v>199</v>
      </c>
      <c r="E38" s="574"/>
      <c r="F38" s="574"/>
      <c r="G38" s="574"/>
      <c r="H38" s="574"/>
      <c r="I38" s="575"/>
      <c r="J38" s="251">
        <v>2</v>
      </c>
      <c r="K38" s="252">
        <v>1</v>
      </c>
      <c r="L38" s="568" t="s">
        <v>632</v>
      </c>
      <c r="M38" s="569"/>
      <c r="N38" s="569"/>
      <c r="O38" s="569"/>
      <c r="P38" s="569"/>
      <c r="Q38" s="569"/>
      <c r="R38" s="569"/>
      <c r="S38" s="569"/>
      <c r="T38" s="569"/>
      <c r="U38" s="569"/>
      <c r="V38" s="74"/>
    </row>
    <row r="39" spans="1:22" ht="12.75">
      <c r="A39" s="242"/>
      <c r="B39" s="253" t="s">
        <v>256</v>
      </c>
      <c r="C39" s="254" t="s">
        <v>104</v>
      </c>
      <c r="D39" s="566" t="s">
        <v>36</v>
      </c>
      <c r="E39" s="566"/>
      <c r="F39" s="566"/>
      <c r="G39" s="566"/>
      <c r="H39" s="566"/>
      <c r="I39" s="567"/>
      <c r="J39" s="255">
        <v>6</v>
      </c>
      <c r="K39" s="256">
        <v>0</v>
      </c>
      <c r="L39" s="568" t="s">
        <v>637</v>
      </c>
      <c r="M39" s="569"/>
      <c r="N39" s="569"/>
      <c r="O39" s="569"/>
      <c r="P39" s="569"/>
      <c r="Q39" s="569"/>
      <c r="R39" s="569"/>
      <c r="S39" s="569"/>
      <c r="T39" s="569"/>
      <c r="U39" s="569"/>
      <c r="V39" s="74"/>
    </row>
    <row r="40" spans="1:22" ht="12.75">
      <c r="A40" s="242"/>
      <c r="B40" s="253"/>
      <c r="C40" s="254" t="s">
        <v>41</v>
      </c>
      <c r="D40" s="566" t="s">
        <v>180</v>
      </c>
      <c r="E40" s="566"/>
      <c r="F40" s="566"/>
      <c r="G40" s="566"/>
      <c r="H40" s="566"/>
      <c r="I40" s="567"/>
      <c r="J40" s="255">
        <v>2</v>
      </c>
      <c r="K40" s="256">
        <v>1</v>
      </c>
      <c r="L40" s="568" t="s">
        <v>634</v>
      </c>
      <c r="M40" s="569"/>
      <c r="N40" s="569"/>
      <c r="O40" s="569"/>
      <c r="P40" s="569"/>
      <c r="Q40" s="569"/>
      <c r="R40" s="569"/>
      <c r="S40" s="569"/>
      <c r="T40" s="569"/>
      <c r="U40" s="569"/>
      <c r="V40" s="74"/>
    </row>
    <row r="41" spans="1:22" ht="12.75">
      <c r="A41" s="242"/>
      <c r="B41" s="253"/>
      <c r="C41" s="254" t="s">
        <v>179</v>
      </c>
      <c r="D41" s="566" t="s">
        <v>42</v>
      </c>
      <c r="E41" s="566"/>
      <c r="F41" s="566"/>
      <c r="G41" s="566"/>
      <c r="H41" s="566"/>
      <c r="I41" s="567"/>
      <c r="J41" s="255">
        <v>1</v>
      </c>
      <c r="K41" s="256">
        <v>1</v>
      </c>
      <c r="L41" s="568" t="s">
        <v>635</v>
      </c>
      <c r="M41" s="569"/>
      <c r="N41" s="569"/>
      <c r="O41" s="569"/>
      <c r="P41" s="569"/>
      <c r="Q41" s="569"/>
      <c r="R41" s="569"/>
      <c r="S41" s="569"/>
      <c r="T41" s="569"/>
      <c r="U41" s="569"/>
      <c r="V41" s="74"/>
    </row>
    <row r="42" spans="1:22" ht="12.75">
      <c r="A42" s="242"/>
      <c r="B42" s="257">
        <f>SUM(J38:K42)</f>
        <v>18</v>
      </c>
      <c r="C42" s="258" t="s">
        <v>34</v>
      </c>
      <c r="D42" s="570" t="s">
        <v>93</v>
      </c>
      <c r="E42" s="570"/>
      <c r="F42" s="570"/>
      <c r="G42" s="570"/>
      <c r="H42" s="570"/>
      <c r="I42" s="571"/>
      <c r="J42" s="259">
        <v>4</v>
      </c>
      <c r="K42" s="260">
        <v>0</v>
      </c>
      <c r="L42" s="568" t="s">
        <v>639</v>
      </c>
      <c r="M42" s="569"/>
      <c r="N42" s="569"/>
      <c r="O42" s="569"/>
      <c r="P42" s="569"/>
      <c r="Q42" s="569"/>
      <c r="R42" s="569"/>
      <c r="S42" s="569"/>
      <c r="T42" s="569"/>
      <c r="U42" s="569"/>
      <c r="V42" s="74"/>
    </row>
    <row r="43" spans="1:22" ht="4.5" customHeight="1">
      <c r="A43" s="242"/>
      <c r="B43" s="261"/>
      <c r="C43" s="262"/>
      <c r="D43" s="263"/>
      <c r="E43" s="263"/>
      <c r="F43" s="263"/>
      <c r="G43" s="263"/>
      <c r="H43" s="263"/>
      <c r="I43" s="263"/>
      <c r="J43" s="264"/>
      <c r="K43" s="264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74"/>
    </row>
    <row r="44" spans="1:22" ht="12.75">
      <c r="A44" s="242"/>
      <c r="B44" s="249">
        <v>5</v>
      </c>
      <c r="C44" s="250" t="s">
        <v>42</v>
      </c>
      <c r="D44" s="574" t="s">
        <v>34</v>
      </c>
      <c r="E44" s="574"/>
      <c r="F44" s="574"/>
      <c r="G44" s="574"/>
      <c r="H44" s="574"/>
      <c r="I44" s="575"/>
      <c r="J44" s="251">
        <v>1</v>
      </c>
      <c r="K44" s="252">
        <v>1</v>
      </c>
      <c r="L44" s="576" t="s">
        <v>662</v>
      </c>
      <c r="M44" s="577"/>
      <c r="N44" s="577"/>
      <c r="O44" s="577"/>
      <c r="P44" s="577"/>
      <c r="Q44" s="577"/>
      <c r="R44" s="577"/>
      <c r="S44" s="577"/>
      <c r="T44" s="577"/>
      <c r="U44" s="577"/>
      <c r="V44" s="74"/>
    </row>
    <row r="45" spans="1:22" ht="12.75">
      <c r="A45" s="242"/>
      <c r="B45" s="253"/>
      <c r="C45" s="254" t="s">
        <v>199</v>
      </c>
      <c r="D45" s="566" t="s">
        <v>179</v>
      </c>
      <c r="E45" s="566"/>
      <c r="F45" s="566"/>
      <c r="G45" s="566"/>
      <c r="H45" s="566"/>
      <c r="I45" s="567"/>
      <c r="J45" s="255">
        <v>3</v>
      </c>
      <c r="K45" s="256">
        <v>2</v>
      </c>
      <c r="L45" s="568" t="s">
        <v>661</v>
      </c>
      <c r="M45" s="569"/>
      <c r="N45" s="569"/>
      <c r="O45" s="569"/>
      <c r="P45" s="569"/>
      <c r="Q45" s="569"/>
      <c r="R45" s="569"/>
      <c r="S45" s="569"/>
      <c r="T45" s="569"/>
      <c r="U45" s="569"/>
      <c r="V45" s="74"/>
    </row>
    <row r="46" spans="1:22" ht="12.75">
      <c r="A46" s="242"/>
      <c r="B46" s="253"/>
      <c r="C46" s="254" t="s">
        <v>93</v>
      </c>
      <c r="D46" s="566" t="s">
        <v>104</v>
      </c>
      <c r="E46" s="566"/>
      <c r="F46" s="566"/>
      <c r="G46" s="566"/>
      <c r="H46" s="566"/>
      <c r="I46" s="567"/>
      <c r="J46" s="255">
        <v>3</v>
      </c>
      <c r="K46" s="256">
        <v>1</v>
      </c>
      <c r="L46" s="568" t="s">
        <v>658</v>
      </c>
      <c r="M46" s="569"/>
      <c r="N46" s="569"/>
      <c r="O46" s="569"/>
      <c r="P46" s="569"/>
      <c r="Q46" s="569"/>
      <c r="R46" s="569"/>
      <c r="S46" s="569"/>
      <c r="T46" s="569"/>
      <c r="U46" s="569"/>
      <c r="V46" s="74"/>
    </row>
    <row r="47" spans="1:22" ht="12.75">
      <c r="A47" s="242"/>
      <c r="B47" s="253"/>
      <c r="C47" s="254" t="s">
        <v>36</v>
      </c>
      <c r="D47" s="566" t="s">
        <v>41</v>
      </c>
      <c r="E47" s="566"/>
      <c r="F47" s="566"/>
      <c r="G47" s="566"/>
      <c r="H47" s="566"/>
      <c r="I47" s="567"/>
      <c r="J47" s="255">
        <v>2</v>
      </c>
      <c r="K47" s="256">
        <v>3</v>
      </c>
      <c r="L47" s="568" t="s">
        <v>653</v>
      </c>
      <c r="M47" s="569"/>
      <c r="N47" s="569"/>
      <c r="O47" s="569"/>
      <c r="P47" s="569"/>
      <c r="Q47" s="569"/>
      <c r="R47" s="569"/>
      <c r="S47" s="569"/>
      <c r="T47" s="569"/>
      <c r="U47" s="569"/>
      <c r="V47" s="74"/>
    </row>
    <row r="48" spans="1:22" ht="12.75">
      <c r="A48" s="242"/>
      <c r="B48" s="257">
        <f>SUM(J44:K48)</f>
        <v>20</v>
      </c>
      <c r="C48" s="258" t="s">
        <v>180</v>
      </c>
      <c r="D48" s="570" t="s">
        <v>35</v>
      </c>
      <c r="E48" s="570"/>
      <c r="F48" s="570"/>
      <c r="G48" s="570"/>
      <c r="H48" s="570"/>
      <c r="I48" s="571"/>
      <c r="J48" s="259">
        <v>2</v>
      </c>
      <c r="K48" s="260">
        <v>2</v>
      </c>
      <c r="L48" s="572" t="s">
        <v>656</v>
      </c>
      <c r="M48" s="573"/>
      <c r="N48" s="573"/>
      <c r="O48" s="573"/>
      <c r="P48" s="573"/>
      <c r="Q48" s="573"/>
      <c r="R48" s="573"/>
      <c r="S48" s="573"/>
      <c r="T48" s="573"/>
      <c r="U48" s="573"/>
      <c r="V48" s="74"/>
    </row>
    <row r="49" spans="1:22" ht="4.5" customHeight="1">
      <c r="A49" s="242"/>
      <c r="B49" s="261"/>
      <c r="C49" s="262"/>
      <c r="D49" s="263"/>
      <c r="E49" s="263"/>
      <c r="F49" s="263"/>
      <c r="G49" s="263"/>
      <c r="H49" s="263"/>
      <c r="I49" s="263"/>
      <c r="J49" s="264"/>
      <c r="K49" s="264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74"/>
    </row>
    <row r="50" spans="1:22" ht="12.75">
      <c r="A50" s="242"/>
      <c r="B50" s="249">
        <v>6</v>
      </c>
      <c r="C50" s="250" t="s">
        <v>35</v>
      </c>
      <c r="D50" s="574" t="s">
        <v>179</v>
      </c>
      <c r="E50" s="574"/>
      <c r="F50" s="574"/>
      <c r="G50" s="574"/>
      <c r="H50" s="574"/>
      <c r="I50" s="575"/>
      <c r="J50" s="251">
        <v>3</v>
      </c>
      <c r="K50" s="252">
        <v>1</v>
      </c>
      <c r="L50" s="568" t="s">
        <v>671</v>
      </c>
      <c r="M50" s="569"/>
      <c r="N50" s="569"/>
      <c r="O50" s="569"/>
      <c r="P50" s="569"/>
      <c r="Q50" s="569"/>
      <c r="R50" s="569"/>
      <c r="S50" s="569"/>
      <c r="T50" s="569"/>
      <c r="U50" s="569"/>
      <c r="V50" s="74"/>
    </row>
    <row r="51" spans="1:22" ht="12.75">
      <c r="A51" s="242"/>
      <c r="B51" s="253"/>
      <c r="C51" s="254" t="s">
        <v>104</v>
      </c>
      <c r="D51" s="566" t="s">
        <v>42</v>
      </c>
      <c r="E51" s="566"/>
      <c r="F51" s="566"/>
      <c r="G51" s="566"/>
      <c r="H51" s="566"/>
      <c r="I51" s="567"/>
      <c r="J51" s="255">
        <v>0</v>
      </c>
      <c r="K51" s="256">
        <v>0</v>
      </c>
      <c r="L51" s="568"/>
      <c r="M51" s="569"/>
      <c r="N51" s="569"/>
      <c r="O51" s="569"/>
      <c r="P51" s="569"/>
      <c r="Q51" s="569"/>
      <c r="R51" s="569"/>
      <c r="S51" s="569"/>
      <c r="T51" s="569"/>
      <c r="U51" s="569"/>
      <c r="V51" s="74"/>
    </row>
    <row r="52" spans="1:22" ht="12.75">
      <c r="A52" s="242"/>
      <c r="B52" s="253" t="s">
        <v>256</v>
      </c>
      <c r="C52" s="254" t="s">
        <v>41</v>
      </c>
      <c r="D52" s="566" t="s">
        <v>93</v>
      </c>
      <c r="E52" s="566"/>
      <c r="F52" s="566"/>
      <c r="G52" s="566"/>
      <c r="H52" s="566"/>
      <c r="I52" s="567"/>
      <c r="J52" s="255">
        <v>5</v>
      </c>
      <c r="K52" s="256">
        <v>0</v>
      </c>
      <c r="L52" s="568" t="s">
        <v>667</v>
      </c>
      <c r="M52" s="569"/>
      <c r="N52" s="569"/>
      <c r="O52" s="569"/>
      <c r="P52" s="569"/>
      <c r="Q52" s="569"/>
      <c r="R52" s="569"/>
      <c r="S52" s="569"/>
      <c r="T52" s="569"/>
      <c r="U52" s="569"/>
      <c r="V52" s="74"/>
    </row>
    <row r="53" spans="1:22" ht="12.75">
      <c r="A53" s="242"/>
      <c r="B53" s="253"/>
      <c r="C53" s="254" t="s">
        <v>34</v>
      </c>
      <c r="D53" s="566" t="s">
        <v>199</v>
      </c>
      <c r="E53" s="566"/>
      <c r="F53" s="566"/>
      <c r="G53" s="566"/>
      <c r="H53" s="566"/>
      <c r="I53" s="567"/>
      <c r="J53" s="255">
        <v>1</v>
      </c>
      <c r="K53" s="256">
        <v>3</v>
      </c>
      <c r="L53" s="568" t="s">
        <v>673</v>
      </c>
      <c r="M53" s="569"/>
      <c r="N53" s="569"/>
      <c r="O53" s="569"/>
      <c r="P53" s="569"/>
      <c r="Q53" s="569"/>
      <c r="R53" s="569"/>
      <c r="S53" s="569"/>
      <c r="T53" s="569"/>
      <c r="U53" s="569"/>
      <c r="V53" s="74"/>
    </row>
    <row r="54" spans="1:22" ht="12.75">
      <c r="A54" s="242"/>
      <c r="B54" s="257">
        <f>SUM(J50:K54)</f>
        <v>16</v>
      </c>
      <c r="C54" s="258" t="s">
        <v>180</v>
      </c>
      <c r="D54" s="570" t="s">
        <v>36</v>
      </c>
      <c r="E54" s="570"/>
      <c r="F54" s="570"/>
      <c r="G54" s="570"/>
      <c r="H54" s="570"/>
      <c r="I54" s="571"/>
      <c r="J54" s="259">
        <v>3</v>
      </c>
      <c r="K54" s="260">
        <v>0</v>
      </c>
      <c r="L54" s="568" t="s">
        <v>669</v>
      </c>
      <c r="M54" s="569"/>
      <c r="N54" s="569"/>
      <c r="O54" s="569"/>
      <c r="P54" s="569"/>
      <c r="Q54" s="569"/>
      <c r="R54" s="569"/>
      <c r="S54" s="569"/>
      <c r="T54" s="569"/>
      <c r="U54" s="569"/>
      <c r="V54" s="74"/>
    </row>
    <row r="55" spans="1:22" ht="4.5" customHeight="1">
      <c r="A55" s="242"/>
      <c r="B55" s="261"/>
      <c r="C55" s="262"/>
      <c r="D55" s="263"/>
      <c r="E55" s="263"/>
      <c r="F55" s="263"/>
      <c r="G55" s="263"/>
      <c r="H55" s="263"/>
      <c r="I55" s="263"/>
      <c r="J55" s="264"/>
      <c r="K55" s="264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74"/>
    </row>
    <row r="56" spans="1:22" ht="12.75">
      <c r="A56" s="242"/>
      <c r="B56" s="249">
        <v>7</v>
      </c>
      <c r="C56" s="250" t="s">
        <v>42</v>
      </c>
      <c r="D56" s="574" t="s">
        <v>41</v>
      </c>
      <c r="E56" s="574"/>
      <c r="F56" s="574"/>
      <c r="G56" s="574"/>
      <c r="H56" s="574"/>
      <c r="I56" s="575"/>
      <c r="J56" s="251">
        <v>3</v>
      </c>
      <c r="K56" s="252">
        <v>1</v>
      </c>
      <c r="L56" s="568" t="s">
        <v>679</v>
      </c>
      <c r="M56" s="569"/>
      <c r="N56" s="569"/>
      <c r="O56" s="569"/>
      <c r="P56" s="569"/>
      <c r="Q56" s="569"/>
      <c r="R56" s="569"/>
      <c r="S56" s="569"/>
      <c r="T56" s="569"/>
      <c r="U56" s="569"/>
      <c r="V56" s="74"/>
    </row>
    <row r="57" spans="1:23" ht="12.75">
      <c r="A57" s="242"/>
      <c r="B57" s="253"/>
      <c r="C57" s="254" t="s">
        <v>199</v>
      </c>
      <c r="D57" s="566" t="s">
        <v>104</v>
      </c>
      <c r="E57" s="566"/>
      <c r="F57" s="566"/>
      <c r="G57" s="566"/>
      <c r="H57" s="566"/>
      <c r="I57" s="567"/>
      <c r="J57" s="255">
        <v>2</v>
      </c>
      <c r="K57" s="256">
        <v>0</v>
      </c>
      <c r="L57" s="568" t="s">
        <v>680</v>
      </c>
      <c r="M57" s="569"/>
      <c r="N57" s="569"/>
      <c r="O57" s="569"/>
      <c r="P57" s="569"/>
      <c r="Q57" s="569"/>
      <c r="R57" s="569"/>
      <c r="S57" s="569"/>
      <c r="T57" s="569"/>
      <c r="U57" s="569"/>
      <c r="V57" s="74"/>
      <c r="W57" s="73" t="s">
        <v>256</v>
      </c>
    </row>
    <row r="58" spans="1:22" ht="12.75">
      <c r="A58" s="242"/>
      <c r="B58" s="253"/>
      <c r="C58" s="254" t="s">
        <v>93</v>
      </c>
      <c r="D58" s="566" t="s">
        <v>180</v>
      </c>
      <c r="E58" s="566"/>
      <c r="F58" s="566"/>
      <c r="G58" s="566"/>
      <c r="H58" s="566"/>
      <c r="I58" s="567"/>
      <c r="J58" s="255">
        <v>0</v>
      </c>
      <c r="K58" s="256">
        <v>2</v>
      </c>
      <c r="L58" s="568" t="s">
        <v>681</v>
      </c>
      <c r="M58" s="569"/>
      <c r="N58" s="569"/>
      <c r="O58" s="569"/>
      <c r="P58" s="569"/>
      <c r="Q58" s="569"/>
      <c r="R58" s="569"/>
      <c r="S58" s="569"/>
      <c r="T58" s="569"/>
      <c r="U58" s="569"/>
      <c r="V58" s="74"/>
    </row>
    <row r="59" spans="1:22" ht="12.75">
      <c r="A59" s="242"/>
      <c r="B59" s="253"/>
      <c r="C59" s="254" t="s">
        <v>179</v>
      </c>
      <c r="D59" s="566" t="s">
        <v>34</v>
      </c>
      <c r="E59" s="566"/>
      <c r="F59" s="566"/>
      <c r="G59" s="566"/>
      <c r="H59" s="566"/>
      <c r="I59" s="567"/>
      <c r="J59" s="255">
        <v>1</v>
      </c>
      <c r="K59" s="256">
        <v>1</v>
      </c>
      <c r="L59" s="568" t="s">
        <v>682</v>
      </c>
      <c r="M59" s="569"/>
      <c r="N59" s="569"/>
      <c r="O59" s="569"/>
      <c r="P59" s="569"/>
      <c r="Q59" s="569"/>
      <c r="R59" s="569"/>
      <c r="S59" s="569"/>
      <c r="T59" s="569"/>
      <c r="U59" s="569"/>
      <c r="V59" s="74"/>
    </row>
    <row r="60" spans="1:22" ht="12.75">
      <c r="A60" s="242"/>
      <c r="B60" s="257">
        <f>SUM(J56:K60)</f>
        <v>14</v>
      </c>
      <c r="C60" s="258" t="s">
        <v>36</v>
      </c>
      <c r="D60" s="570" t="s">
        <v>35</v>
      </c>
      <c r="E60" s="570"/>
      <c r="F60" s="570"/>
      <c r="G60" s="570"/>
      <c r="H60" s="570"/>
      <c r="I60" s="571"/>
      <c r="J60" s="259">
        <v>1</v>
      </c>
      <c r="K60" s="260">
        <v>3</v>
      </c>
      <c r="L60" s="568" t="s">
        <v>684</v>
      </c>
      <c r="M60" s="569"/>
      <c r="N60" s="569"/>
      <c r="O60" s="569"/>
      <c r="P60" s="569"/>
      <c r="Q60" s="569"/>
      <c r="R60" s="569"/>
      <c r="S60" s="569"/>
      <c r="T60" s="569"/>
      <c r="U60" s="569"/>
      <c r="V60" s="74"/>
    </row>
    <row r="61" spans="1:22" ht="4.5" customHeight="1">
      <c r="A61" s="242"/>
      <c r="B61" s="261"/>
      <c r="C61" s="262"/>
      <c r="D61" s="263"/>
      <c r="E61" s="263"/>
      <c r="F61" s="263"/>
      <c r="G61" s="263"/>
      <c r="H61" s="263"/>
      <c r="I61" s="263"/>
      <c r="J61" s="264"/>
      <c r="K61" s="264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74"/>
    </row>
    <row r="62" spans="1:22" ht="12.75">
      <c r="A62" s="242"/>
      <c r="B62" s="249">
        <v>8</v>
      </c>
      <c r="C62" s="250" t="s">
        <v>35</v>
      </c>
      <c r="D62" s="574" t="s">
        <v>34</v>
      </c>
      <c r="E62" s="574"/>
      <c r="F62" s="574"/>
      <c r="G62" s="574"/>
      <c r="H62" s="574"/>
      <c r="I62" s="575"/>
      <c r="J62" s="251">
        <v>2</v>
      </c>
      <c r="K62" s="252">
        <v>2</v>
      </c>
      <c r="L62" s="568" t="s">
        <v>687</v>
      </c>
      <c r="M62" s="569"/>
      <c r="N62" s="569"/>
      <c r="O62" s="569"/>
      <c r="P62" s="569"/>
      <c r="Q62" s="569"/>
      <c r="R62" s="569"/>
      <c r="S62" s="569"/>
      <c r="T62" s="569"/>
      <c r="U62" s="569"/>
      <c r="V62" s="74"/>
    </row>
    <row r="63" spans="1:22" ht="12.75">
      <c r="A63" s="242"/>
      <c r="B63" s="253"/>
      <c r="C63" s="254" t="s">
        <v>104</v>
      </c>
      <c r="D63" s="566" t="s">
        <v>179</v>
      </c>
      <c r="E63" s="566"/>
      <c r="F63" s="566"/>
      <c r="G63" s="566"/>
      <c r="H63" s="566"/>
      <c r="I63" s="567"/>
      <c r="J63" s="255">
        <v>2</v>
      </c>
      <c r="K63" s="256">
        <v>2</v>
      </c>
      <c r="L63" s="568" t="s">
        <v>690</v>
      </c>
      <c r="M63" s="569"/>
      <c r="N63" s="569"/>
      <c r="O63" s="569"/>
      <c r="P63" s="569"/>
      <c r="Q63" s="569"/>
      <c r="R63" s="569"/>
      <c r="S63" s="569"/>
      <c r="T63" s="569"/>
      <c r="U63" s="569"/>
      <c r="V63" s="74"/>
    </row>
    <row r="64" spans="1:22" ht="12.75">
      <c r="A64" s="242"/>
      <c r="B64" s="253"/>
      <c r="C64" s="254" t="s">
        <v>41</v>
      </c>
      <c r="D64" s="566" t="s">
        <v>199</v>
      </c>
      <c r="E64" s="566"/>
      <c r="F64" s="566"/>
      <c r="G64" s="566"/>
      <c r="H64" s="566"/>
      <c r="I64" s="567"/>
      <c r="J64" s="255">
        <v>1</v>
      </c>
      <c r="K64" s="256">
        <v>5</v>
      </c>
      <c r="L64" s="568" t="s">
        <v>693</v>
      </c>
      <c r="M64" s="569"/>
      <c r="N64" s="569"/>
      <c r="O64" s="569"/>
      <c r="P64" s="569"/>
      <c r="Q64" s="569"/>
      <c r="R64" s="569"/>
      <c r="S64" s="569"/>
      <c r="T64" s="569"/>
      <c r="U64" s="569"/>
      <c r="V64" s="74"/>
    </row>
    <row r="65" spans="1:22" ht="12.75">
      <c r="A65" s="242"/>
      <c r="B65" s="253"/>
      <c r="C65" s="254" t="s">
        <v>36</v>
      </c>
      <c r="D65" s="566" t="s">
        <v>93</v>
      </c>
      <c r="E65" s="566"/>
      <c r="F65" s="566"/>
      <c r="G65" s="566"/>
      <c r="H65" s="566"/>
      <c r="I65" s="567"/>
      <c r="J65" s="255">
        <v>2</v>
      </c>
      <c r="K65" s="256">
        <v>2</v>
      </c>
      <c r="L65" s="568" t="s">
        <v>696</v>
      </c>
      <c r="M65" s="569"/>
      <c r="N65" s="569"/>
      <c r="O65" s="569"/>
      <c r="P65" s="569"/>
      <c r="Q65" s="569"/>
      <c r="R65" s="569"/>
      <c r="S65" s="569"/>
      <c r="T65" s="569"/>
      <c r="U65" s="569"/>
      <c r="V65" s="74"/>
    </row>
    <row r="66" spans="1:22" ht="12.75">
      <c r="A66" s="242"/>
      <c r="B66" s="257">
        <f>SUM(J62:K66)</f>
        <v>22</v>
      </c>
      <c r="C66" s="258" t="s">
        <v>180</v>
      </c>
      <c r="D66" s="570" t="s">
        <v>42</v>
      </c>
      <c r="E66" s="570"/>
      <c r="F66" s="570"/>
      <c r="G66" s="570"/>
      <c r="H66" s="570"/>
      <c r="I66" s="571"/>
      <c r="J66" s="259">
        <v>2</v>
      </c>
      <c r="K66" s="260">
        <v>2</v>
      </c>
      <c r="L66" s="568" t="s">
        <v>699</v>
      </c>
      <c r="M66" s="569"/>
      <c r="N66" s="569"/>
      <c r="O66" s="569"/>
      <c r="P66" s="569"/>
      <c r="Q66" s="569"/>
      <c r="R66" s="569"/>
      <c r="S66" s="569"/>
      <c r="T66" s="569"/>
      <c r="U66" s="569"/>
      <c r="V66" s="74"/>
    </row>
    <row r="67" spans="1:22" ht="4.5" customHeight="1">
      <c r="A67" s="242"/>
      <c r="B67" s="261"/>
      <c r="C67" s="262"/>
      <c r="D67" s="263"/>
      <c r="E67" s="263"/>
      <c r="F67" s="263"/>
      <c r="G67" s="263"/>
      <c r="H67" s="263"/>
      <c r="I67" s="263"/>
      <c r="J67" s="264"/>
      <c r="K67" s="264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74"/>
    </row>
    <row r="68" spans="1:22" ht="12.75">
      <c r="A68" s="242"/>
      <c r="B68" s="249">
        <v>9</v>
      </c>
      <c r="C68" s="250" t="s">
        <v>42</v>
      </c>
      <c r="D68" s="574" t="s">
        <v>36</v>
      </c>
      <c r="E68" s="574"/>
      <c r="F68" s="574"/>
      <c r="G68" s="574"/>
      <c r="H68" s="574"/>
      <c r="I68" s="575"/>
      <c r="J68" s="251">
        <v>2</v>
      </c>
      <c r="K68" s="252">
        <v>1</v>
      </c>
      <c r="L68" s="568" t="s">
        <v>706</v>
      </c>
      <c r="M68" s="569"/>
      <c r="N68" s="569"/>
      <c r="O68" s="569"/>
      <c r="P68" s="569"/>
      <c r="Q68" s="569"/>
      <c r="R68" s="569"/>
      <c r="S68" s="569"/>
      <c r="T68" s="569"/>
      <c r="U68" s="569"/>
      <c r="V68" s="74"/>
    </row>
    <row r="69" spans="1:22" ht="12.75">
      <c r="A69" s="242"/>
      <c r="B69" s="253"/>
      <c r="C69" s="254" t="s">
        <v>199</v>
      </c>
      <c r="D69" s="566" t="s">
        <v>180</v>
      </c>
      <c r="E69" s="566"/>
      <c r="F69" s="566"/>
      <c r="G69" s="566"/>
      <c r="H69" s="566"/>
      <c r="I69" s="567"/>
      <c r="J69" s="255">
        <v>5</v>
      </c>
      <c r="K69" s="256">
        <v>2</v>
      </c>
      <c r="L69" s="568" t="s">
        <v>712</v>
      </c>
      <c r="M69" s="569"/>
      <c r="N69" s="569"/>
      <c r="O69" s="569"/>
      <c r="P69" s="569"/>
      <c r="Q69" s="569"/>
      <c r="R69" s="569"/>
      <c r="S69" s="569"/>
      <c r="T69" s="569"/>
      <c r="U69" s="569"/>
      <c r="V69" s="74"/>
    </row>
    <row r="70" spans="1:22" ht="12.75">
      <c r="A70" s="242"/>
      <c r="B70" s="253"/>
      <c r="C70" s="254" t="s">
        <v>93</v>
      </c>
      <c r="D70" s="566" t="s">
        <v>35</v>
      </c>
      <c r="E70" s="566"/>
      <c r="F70" s="566"/>
      <c r="G70" s="566"/>
      <c r="H70" s="566"/>
      <c r="I70" s="567"/>
      <c r="J70" s="255">
        <v>3</v>
      </c>
      <c r="K70" s="256">
        <v>1</v>
      </c>
      <c r="L70" s="568" t="s">
        <v>708</v>
      </c>
      <c r="M70" s="569"/>
      <c r="N70" s="569"/>
      <c r="O70" s="569"/>
      <c r="P70" s="569"/>
      <c r="Q70" s="569"/>
      <c r="R70" s="569"/>
      <c r="S70" s="569"/>
      <c r="T70" s="569"/>
      <c r="U70" s="569"/>
      <c r="V70" s="74"/>
    </row>
    <row r="71" spans="1:23" ht="12.75">
      <c r="A71" s="242"/>
      <c r="B71" s="253"/>
      <c r="C71" s="254" t="s">
        <v>179</v>
      </c>
      <c r="D71" s="566" t="s">
        <v>41</v>
      </c>
      <c r="E71" s="566"/>
      <c r="F71" s="566"/>
      <c r="G71" s="566"/>
      <c r="H71" s="566"/>
      <c r="I71" s="567"/>
      <c r="J71" s="255">
        <v>2</v>
      </c>
      <c r="K71" s="256">
        <v>2</v>
      </c>
      <c r="L71" s="568" t="s">
        <v>704</v>
      </c>
      <c r="M71" s="569"/>
      <c r="N71" s="569"/>
      <c r="O71" s="569"/>
      <c r="P71" s="569"/>
      <c r="Q71" s="569"/>
      <c r="R71" s="569"/>
      <c r="S71" s="569"/>
      <c r="T71" s="569"/>
      <c r="U71" s="569"/>
      <c r="V71" s="74"/>
      <c r="W71" s="331"/>
    </row>
    <row r="72" spans="1:22" ht="12.75">
      <c r="A72" s="242"/>
      <c r="B72" s="257">
        <f>SUM(J68:K72)</f>
        <v>22</v>
      </c>
      <c r="C72" s="258" t="s">
        <v>34</v>
      </c>
      <c r="D72" s="570" t="s">
        <v>104</v>
      </c>
      <c r="E72" s="570"/>
      <c r="F72" s="570"/>
      <c r="G72" s="570"/>
      <c r="H72" s="570"/>
      <c r="I72" s="571"/>
      <c r="J72" s="259">
        <v>3</v>
      </c>
      <c r="K72" s="260">
        <v>1</v>
      </c>
      <c r="L72" s="572" t="s">
        <v>715</v>
      </c>
      <c r="M72" s="573"/>
      <c r="N72" s="573"/>
      <c r="O72" s="573"/>
      <c r="P72" s="573"/>
      <c r="Q72" s="573"/>
      <c r="R72" s="573"/>
      <c r="S72" s="573"/>
      <c r="T72" s="573"/>
      <c r="U72" s="573"/>
      <c r="V72" s="74"/>
    </row>
    <row r="73" spans="1:22" ht="15.75" customHeight="1">
      <c r="A73" s="267"/>
      <c r="B73" s="268"/>
      <c r="C73" s="269"/>
      <c r="D73" s="269"/>
      <c r="E73" s="269"/>
      <c r="F73" s="269"/>
      <c r="G73" s="269"/>
      <c r="H73" s="269"/>
      <c r="J73" s="338" t="s">
        <v>273</v>
      </c>
      <c r="K73" s="270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74"/>
    </row>
    <row r="74" spans="1:23" ht="12.75">
      <c r="A74" s="242"/>
      <c r="B74" s="271">
        <v>10</v>
      </c>
      <c r="C74" s="250" t="s">
        <v>104</v>
      </c>
      <c r="D74" s="574" t="s">
        <v>35</v>
      </c>
      <c r="E74" s="574"/>
      <c r="F74" s="574"/>
      <c r="G74" s="574"/>
      <c r="H74" s="574"/>
      <c r="I74" s="575"/>
      <c r="J74" s="251">
        <v>2</v>
      </c>
      <c r="K74" s="252">
        <v>2</v>
      </c>
      <c r="L74" s="568" t="s">
        <v>718</v>
      </c>
      <c r="M74" s="569"/>
      <c r="N74" s="569"/>
      <c r="O74" s="569"/>
      <c r="P74" s="569"/>
      <c r="Q74" s="569"/>
      <c r="R74" s="569"/>
      <c r="S74" s="569"/>
      <c r="T74" s="569"/>
      <c r="U74" s="569"/>
      <c r="V74" s="74"/>
      <c r="W74"/>
    </row>
    <row r="75" spans="1:23" ht="12.75">
      <c r="A75" s="242"/>
      <c r="B75" s="253"/>
      <c r="C75" s="254" t="s">
        <v>42</v>
      </c>
      <c r="D75" s="566" t="s">
        <v>93</v>
      </c>
      <c r="E75" s="566"/>
      <c r="F75" s="566"/>
      <c r="G75" s="566"/>
      <c r="H75" s="566"/>
      <c r="I75" s="567"/>
      <c r="J75" s="255">
        <v>1</v>
      </c>
      <c r="K75" s="256">
        <v>1</v>
      </c>
      <c r="L75" s="568" t="s">
        <v>719</v>
      </c>
      <c r="M75" s="569"/>
      <c r="N75" s="569"/>
      <c r="O75" s="569"/>
      <c r="P75" s="569"/>
      <c r="Q75" s="569"/>
      <c r="R75" s="569"/>
      <c r="S75" s="569"/>
      <c r="T75" s="569"/>
      <c r="U75" s="569"/>
      <c r="V75" s="74"/>
      <c r="W75"/>
    </row>
    <row r="76" spans="1:23" ht="12.75">
      <c r="A76" s="242"/>
      <c r="B76" s="253"/>
      <c r="C76" s="254" t="s">
        <v>34</v>
      </c>
      <c r="D76" s="566" t="s">
        <v>41</v>
      </c>
      <c r="E76" s="566"/>
      <c r="F76" s="566"/>
      <c r="G76" s="566"/>
      <c r="H76" s="566"/>
      <c r="I76" s="567"/>
      <c r="J76" s="255">
        <v>3</v>
      </c>
      <c r="K76" s="256">
        <v>1</v>
      </c>
      <c r="L76" s="568" t="s">
        <v>720</v>
      </c>
      <c r="M76" s="569"/>
      <c r="N76" s="569"/>
      <c r="O76" s="569"/>
      <c r="P76" s="569"/>
      <c r="Q76" s="569"/>
      <c r="R76" s="569"/>
      <c r="S76" s="569"/>
      <c r="T76" s="569"/>
      <c r="U76" s="569"/>
      <c r="V76" s="74"/>
      <c r="W76"/>
    </row>
    <row r="77" spans="1:23" ht="12.75">
      <c r="A77" s="242"/>
      <c r="B77" s="253"/>
      <c r="C77" s="254" t="s">
        <v>199</v>
      </c>
      <c r="D77" s="566" t="s">
        <v>36</v>
      </c>
      <c r="E77" s="566"/>
      <c r="F77" s="566"/>
      <c r="G77" s="566"/>
      <c r="H77" s="566"/>
      <c r="I77" s="567"/>
      <c r="J77" s="255">
        <v>2</v>
      </c>
      <c r="K77" s="256">
        <v>0</v>
      </c>
      <c r="L77" s="568" t="s">
        <v>721</v>
      </c>
      <c r="M77" s="569"/>
      <c r="N77" s="569"/>
      <c r="O77" s="569"/>
      <c r="P77" s="569"/>
      <c r="Q77" s="569"/>
      <c r="R77" s="569"/>
      <c r="S77" s="569"/>
      <c r="T77" s="569"/>
      <c r="U77" s="569"/>
      <c r="V77" s="74"/>
      <c r="W77"/>
    </row>
    <row r="78" spans="1:23" ht="12.75">
      <c r="A78" s="242"/>
      <c r="B78" s="272">
        <f>SUM(J74:K78)</f>
        <v>16</v>
      </c>
      <c r="C78" s="258" t="s">
        <v>179</v>
      </c>
      <c r="D78" s="570" t="s">
        <v>180</v>
      </c>
      <c r="E78" s="570"/>
      <c r="F78" s="570"/>
      <c r="G78" s="570"/>
      <c r="H78" s="570"/>
      <c r="I78" s="571"/>
      <c r="J78" s="259">
        <v>2</v>
      </c>
      <c r="K78" s="260">
        <v>2</v>
      </c>
      <c r="L78" s="568" t="s">
        <v>722</v>
      </c>
      <c r="M78" s="569"/>
      <c r="N78" s="569"/>
      <c r="O78" s="569"/>
      <c r="P78" s="569"/>
      <c r="Q78" s="569"/>
      <c r="R78" s="569"/>
      <c r="S78" s="569"/>
      <c r="T78" s="569"/>
      <c r="U78" s="569"/>
      <c r="V78" s="74"/>
      <c r="W78"/>
    </row>
    <row r="79" spans="1:22" ht="4.5" customHeight="1">
      <c r="A79" s="242"/>
      <c r="B79" s="261"/>
      <c r="C79" s="262"/>
      <c r="D79" s="263"/>
      <c r="E79" s="263"/>
      <c r="F79" s="263"/>
      <c r="G79" s="263"/>
      <c r="H79" s="263"/>
      <c r="I79" s="263"/>
      <c r="J79" s="264"/>
      <c r="K79" s="264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74"/>
    </row>
    <row r="80" spans="1:23" ht="12.75">
      <c r="A80" s="242"/>
      <c r="B80" s="271">
        <v>11</v>
      </c>
      <c r="C80" s="250" t="s">
        <v>42</v>
      </c>
      <c r="D80" s="574" t="s">
        <v>35</v>
      </c>
      <c r="E80" s="574"/>
      <c r="F80" s="574"/>
      <c r="G80" s="574"/>
      <c r="H80" s="574"/>
      <c r="I80" s="575"/>
      <c r="J80" s="251">
        <v>1</v>
      </c>
      <c r="K80" s="252">
        <v>1</v>
      </c>
      <c r="L80" s="568" t="s">
        <v>723</v>
      </c>
      <c r="M80" s="569"/>
      <c r="N80" s="569"/>
      <c r="O80" s="569"/>
      <c r="P80" s="569"/>
      <c r="Q80" s="569"/>
      <c r="R80" s="569"/>
      <c r="S80" s="569"/>
      <c r="T80" s="569"/>
      <c r="U80" s="569"/>
      <c r="V80" s="74"/>
      <c r="W80"/>
    </row>
    <row r="81" spans="1:23" ht="12.75">
      <c r="A81" s="242"/>
      <c r="B81" s="253"/>
      <c r="C81" s="254" t="s">
        <v>36</v>
      </c>
      <c r="D81" s="566" t="s">
        <v>179</v>
      </c>
      <c r="E81" s="566"/>
      <c r="F81" s="566"/>
      <c r="G81" s="566"/>
      <c r="H81" s="566"/>
      <c r="I81" s="567"/>
      <c r="J81" s="255">
        <v>1</v>
      </c>
      <c r="K81" s="256">
        <v>2</v>
      </c>
      <c r="L81" s="568" t="s">
        <v>724</v>
      </c>
      <c r="M81" s="569"/>
      <c r="N81" s="569"/>
      <c r="O81" s="569"/>
      <c r="P81" s="569"/>
      <c r="Q81" s="569"/>
      <c r="R81" s="569"/>
      <c r="S81" s="569"/>
      <c r="T81" s="569"/>
      <c r="U81" s="569"/>
      <c r="V81" s="74"/>
      <c r="W81"/>
    </row>
    <row r="82" spans="1:23" ht="12.75">
      <c r="A82" s="242"/>
      <c r="B82" s="253"/>
      <c r="C82" s="254" t="s">
        <v>41</v>
      </c>
      <c r="D82" s="566" t="s">
        <v>104</v>
      </c>
      <c r="E82" s="566"/>
      <c r="F82" s="566"/>
      <c r="G82" s="566"/>
      <c r="H82" s="566"/>
      <c r="I82" s="567"/>
      <c r="J82" s="255">
        <v>1</v>
      </c>
      <c r="K82" s="256">
        <v>2</v>
      </c>
      <c r="L82" s="568" t="s">
        <v>725</v>
      </c>
      <c r="M82" s="569"/>
      <c r="N82" s="569"/>
      <c r="O82" s="569"/>
      <c r="P82" s="569"/>
      <c r="Q82" s="569"/>
      <c r="R82" s="569"/>
      <c r="S82" s="569"/>
      <c r="T82" s="569"/>
      <c r="U82" s="569"/>
      <c r="V82" s="74"/>
      <c r="W82"/>
    </row>
    <row r="83" spans="1:23" ht="12.75">
      <c r="A83" s="242"/>
      <c r="B83" s="253"/>
      <c r="C83" s="254" t="s">
        <v>93</v>
      </c>
      <c r="D83" s="566" t="s">
        <v>199</v>
      </c>
      <c r="E83" s="566"/>
      <c r="F83" s="566"/>
      <c r="G83" s="566"/>
      <c r="H83" s="566"/>
      <c r="I83" s="567"/>
      <c r="J83" s="255">
        <v>2</v>
      </c>
      <c r="K83" s="256">
        <v>2</v>
      </c>
      <c r="L83" s="568" t="s">
        <v>726</v>
      </c>
      <c r="M83" s="569"/>
      <c r="N83" s="569"/>
      <c r="O83" s="569"/>
      <c r="P83" s="569"/>
      <c r="Q83" s="569"/>
      <c r="R83" s="569"/>
      <c r="S83" s="569"/>
      <c r="T83" s="569"/>
      <c r="U83" s="569"/>
      <c r="V83" s="74"/>
      <c r="W83"/>
    </row>
    <row r="84" spans="1:23" ht="12.75">
      <c r="A84" s="242"/>
      <c r="B84" s="272">
        <f>SUM(J80:K84)</f>
        <v>15</v>
      </c>
      <c r="C84" s="258" t="s">
        <v>180</v>
      </c>
      <c r="D84" s="570" t="s">
        <v>34</v>
      </c>
      <c r="E84" s="570"/>
      <c r="F84" s="570"/>
      <c r="G84" s="570"/>
      <c r="H84" s="570"/>
      <c r="I84" s="571"/>
      <c r="J84" s="259">
        <v>3</v>
      </c>
      <c r="K84" s="260">
        <v>0</v>
      </c>
      <c r="L84" s="568" t="s">
        <v>727</v>
      </c>
      <c r="M84" s="569"/>
      <c r="N84" s="569"/>
      <c r="O84" s="569"/>
      <c r="P84" s="569"/>
      <c r="Q84" s="569"/>
      <c r="R84" s="569"/>
      <c r="S84" s="569"/>
      <c r="T84" s="569"/>
      <c r="U84" s="569"/>
      <c r="V84" s="74"/>
      <c r="W84"/>
    </row>
    <row r="85" spans="1:22" ht="4.5" customHeight="1">
      <c r="A85" s="242"/>
      <c r="B85" s="261"/>
      <c r="C85" s="262"/>
      <c r="D85" s="263"/>
      <c r="E85" s="263"/>
      <c r="F85" s="263"/>
      <c r="G85" s="263"/>
      <c r="H85" s="263"/>
      <c r="I85" s="263"/>
      <c r="J85" s="264"/>
      <c r="K85" s="264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74"/>
    </row>
    <row r="86" spans="1:22" ht="12.75">
      <c r="A86" s="242"/>
      <c r="B86" s="271">
        <v>12</v>
      </c>
      <c r="C86" s="250" t="s">
        <v>199</v>
      </c>
      <c r="D86" s="574" t="s">
        <v>42</v>
      </c>
      <c r="E86" s="574"/>
      <c r="F86" s="574"/>
      <c r="G86" s="574"/>
      <c r="H86" s="574"/>
      <c r="I86" s="575"/>
      <c r="J86" s="251">
        <v>3</v>
      </c>
      <c r="K86" s="252">
        <v>0</v>
      </c>
      <c r="L86" s="568" t="s">
        <v>728</v>
      </c>
      <c r="M86" s="569"/>
      <c r="N86" s="569"/>
      <c r="O86" s="569"/>
      <c r="P86" s="569"/>
      <c r="Q86" s="569"/>
      <c r="R86" s="569"/>
      <c r="S86" s="569"/>
      <c r="T86" s="569"/>
      <c r="U86" s="569"/>
      <c r="V86" s="74"/>
    </row>
    <row r="87" spans="1:22" ht="12.75">
      <c r="A87" s="242"/>
      <c r="B87" s="253"/>
      <c r="C87" s="254" t="s">
        <v>179</v>
      </c>
      <c r="D87" s="566" t="s">
        <v>93</v>
      </c>
      <c r="E87" s="566"/>
      <c r="F87" s="566"/>
      <c r="G87" s="566"/>
      <c r="H87" s="566"/>
      <c r="I87" s="567"/>
      <c r="J87" s="255">
        <v>1</v>
      </c>
      <c r="K87" s="256">
        <v>1</v>
      </c>
      <c r="L87" s="568" t="s">
        <v>729</v>
      </c>
      <c r="M87" s="569"/>
      <c r="N87" s="569"/>
      <c r="O87" s="569"/>
      <c r="P87" s="569"/>
      <c r="Q87" s="569"/>
      <c r="R87" s="569"/>
      <c r="S87" s="569"/>
      <c r="T87" s="569"/>
      <c r="U87" s="569"/>
      <c r="V87" s="74"/>
    </row>
    <row r="88" spans="1:22" ht="12.75">
      <c r="A88" s="242"/>
      <c r="B88" s="253"/>
      <c r="C88" s="254" t="s">
        <v>35</v>
      </c>
      <c r="D88" s="566" t="s">
        <v>41</v>
      </c>
      <c r="E88" s="566"/>
      <c r="F88" s="566"/>
      <c r="G88" s="566"/>
      <c r="H88" s="566"/>
      <c r="I88" s="567"/>
      <c r="J88" s="255">
        <v>2</v>
      </c>
      <c r="K88" s="256">
        <v>0</v>
      </c>
      <c r="L88" s="568" t="s">
        <v>730</v>
      </c>
      <c r="M88" s="569"/>
      <c r="N88" s="569"/>
      <c r="O88" s="569"/>
      <c r="P88" s="569"/>
      <c r="Q88" s="569"/>
      <c r="R88" s="569"/>
      <c r="S88" s="569"/>
      <c r="T88" s="569"/>
      <c r="U88" s="569"/>
      <c r="V88" s="74"/>
    </row>
    <row r="89" spans="1:25" ht="12.75">
      <c r="A89" s="242"/>
      <c r="B89" s="253"/>
      <c r="C89" s="254" t="s">
        <v>34</v>
      </c>
      <c r="D89" s="566" t="s">
        <v>36</v>
      </c>
      <c r="E89" s="566"/>
      <c r="F89" s="566"/>
      <c r="G89" s="566"/>
      <c r="H89" s="566"/>
      <c r="I89" s="567"/>
      <c r="J89" s="255">
        <v>0</v>
      </c>
      <c r="K89" s="256">
        <v>2</v>
      </c>
      <c r="L89" s="568" t="s">
        <v>731</v>
      </c>
      <c r="M89" s="569"/>
      <c r="N89" s="569"/>
      <c r="O89" s="569"/>
      <c r="P89" s="569"/>
      <c r="Q89" s="569"/>
      <c r="R89" s="569"/>
      <c r="S89" s="569"/>
      <c r="T89" s="569"/>
      <c r="U89" s="569"/>
      <c r="V89" s="74"/>
      <c r="Y89" s="73" t="s">
        <v>256</v>
      </c>
    </row>
    <row r="90" spans="1:22" ht="12.75">
      <c r="A90" s="242"/>
      <c r="B90" s="272">
        <f>SUM(J86:K90)</f>
        <v>12</v>
      </c>
      <c r="C90" s="258" t="s">
        <v>104</v>
      </c>
      <c r="D90" s="570" t="s">
        <v>180</v>
      </c>
      <c r="E90" s="570"/>
      <c r="F90" s="570"/>
      <c r="G90" s="570"/>
      <c r="H90" s="570"/>
      <c r="I90" s="571"/>
      <c r="J90" s="259">
        <v>2</v>
      </c>
      <c r="K90" s="260">
        <v>1</v>
      </c>
      <c r="L90" s="568" t="s">
        <v>732</v>
      </c>
      <c r="M90" s="569"/>
      <c r="N90" s="569"/>
      <c r="O90" s="569"/>
      <c r="P90" s="569"/>
      <c r="Q90" s="569"/>
      <c r="R90" s="569"/>
      <c r="S90" s="569"/>
      <c r="T90" s="569"/>
      <c r="U90" s="569"/>
      <c r="V90" s="74"/>
    </row>
    <row r="91" spans="1:22" ht="4.5" customHeight="1">
      <c r="A91" s="242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74"/>
    </row>
    <row r="92" spans="1:22" ht="12.75">
      <c r="A92" s="242"/>
      <c r="B92" s="271">
        <v>13</v>
      </c>
      <c r="C92" s="250" t="s">
        <v>199</v>
      </c>
      <c r="D92" s="574" t="s">
        <v>35</v>
      </c>
      <c r="E92" s="574"/>
      <c r="F92" s="574"/>
      <c r="G92" s="574"/>
      <c r="H92" s="574"/>
      <c r="I92" s="575"/>
      <c r="J92" s="251">
        <v>6</v>
      </c>
      <c r="K92" s="252">
        <v>0</v>
      </c>
      <c r="L92" s="568" t="s">
        <v>736</v>
      </c>
      <c r="M92" s="569"/>
      <c r="N92" s="569"/>
      <c r="O92" s="569"/>
      <c r="P92" s="569"/>
      <c r="Q92" s="569"/>
      <c r="R92" s="569"/>
      <c r="S92" s="569"/>
      <c r="T92" s="569"/>
      <c r="U92" s="569"/>
      <c r="V92" s="74"/>
    </row>
    <row r="93" spans="1:22" ht="12.75">
      <c r="A93" s="242"/>
      <c r="B93" s="253"/>
      <c r="C93" s="254" t="s">
        <v>36</v>
      </c>
      <c r="D93" s="566" t="s">
        <v>104</v>
      </c>
      <c r="E93" s="566"/>
      <c r="F93" s="566"/>
      <c r="G93" s="566"/>
      <c r="H93" s="566"/>
      <c r="I93" s="567"/>
      <c r="J93" s="255">
        <v>0</v>
      </c>
      <c r="K93" s="256">
        <v>1</v>
      </c>
      <c r="L93" s="568" t="s">
        <v>281</v>
      </c>
      <c r="M93" s="569"/>
      <c r="N93" s="569"/>
      <c r="O93" s="569"/>
      <c r="P93" s="569"/>
      <c r="Q93" s="569"/>
      <c r="R93" s="569"/>
      <c r="S93" s="569"/>
      <c r="T93" s="569"/>
      <c r="U93" s="569"/>
      <c r="V93" s="74"/>
    </row>
    <row r="94" spans="1:22" ht="12.75">
      <c r="A94" s="242"/>
      <c r="B94" s="253" t="s">
        <v>256</v>
      </c>
      <c r="C94" s="254" t="s">
        <v>180</v>
      </c>
      <c r="D94" s="566" t="s">
        <v>41</v>
      </c>
      <c r="E94" s="566"/>
      <c r="F94" s="566"/>
      <c r="G94" s="566"/>
      <c r="H94" s="566"/>
      <c r="I94" s="567"/>
      <c r="J94" s="255">
        <v>2</v>
      </c>
      <c r="K94" s="256">
        <v>1</v>
      </c>
      <c r="L94" s="568" t="s">
        <v>735</v>
      </c>
      <c r="M94" s="569"/>
      <c r="N94" s="569"/>
      <c r="O94" s="569"/>
      <c r="P94" s="569"/>
      <c r="Q94" s="569"/>
      <c r="R94" s="569"/>
      <c r="S94" s="569"/>
      <c r="T94" s="569"/>
      <c r="U94" s="569"/>
      <c r="V94" s="74"/>
    </row>
    <row r="95" spans="1:22" ht="12.75">
      <c r="A95" s="242"/>
      <c r="B95" s="253"/>
      <c r="C95" s="254" t="s">
        <v>42</v>
      </c>
      <c r="D95" s="566" t="s">
        <v>179</v>
      </c>
      <c r="E95" s="566"/>
      <c r="F95" s="566"/>
      <c r="G95" s="566"/>
      <c r="H95" s="566"/>
      <c r="I95" s="567"/>
      <c r="J95" s="255">
        <v>1</v>
      </c>
      <c r="K95" s="256">
        <v>2</v>
      </c>
      <c r="L95" s="568" t="s">
        <v>734</v>
      </c>
      <c r="M95" s="569"/>
      <c r="N95" s="569"/>
      <c r="O95" s="569"/>
      <c r="P95" s="569"/>
      <c r="Q95" s="569"/>
      <c r="R95" s="569"/>
      <c r="S95" s="569"/>
      <c r="T95" s="569"/>
      <c r="U95" s="569"/>
      <c r="V95" s="74"/>
    </row>
    <row r="96" spans="1:22" ht="12.75">
      <c r="A96" s="242"/>
      <c r="B96" s="272">
        <f>SUM(J92:K96)</f>
        <v>20</v>
      </c>
      <c r="C96" s="258" t="s">
        <v>93</v>
      </c>
      <c r="D96" s="570" t="s">
        <v>34</v>
      </c>
      <c r="E96" s="570"/>
      <c r="F96" s="570"/>
      <c r="G96" s="570"/>
      <c r="H96" s="570"/>
      <c r="I96" s="571"/>
      <c r="J96" s="259">
        <v>3</v>
      </c>
      <c r="K96" s="260">
        <v>4</v>
      </c>
      <c r="L96" s="568" t="s">
        <v>733</v>
      </c>
      <c r="M96" s="569"/>
      <c r="N96" s="569"/>
      <c r="O96" s="569"/>
      <c r="P96" s="569"/>
      <c r="Q96" s="569"/>
      <c r="R96" s="569"/>
      <c r="S96" s="569"/>
      <c r="T96" s="569"/>
      <c r="U96" s="569"/>
      <c r="V96" s="74"/>
    </row>
    <row r="97" spans="1:22" ht="4.5" customHeight="1">
      <c r="A97" s="242"/>
      <c r="B97" s="261"/>
      <c r="C97" s="262"/>
      <c r="D97" s="263"/>
      <c r="E97" s="263"/>
      <c r="F97" s="263"/>
      <c r="G97" s="263"/>
      <c r="H97" s="263"/>
      <c r="I97" s="263"/>
      <c r="J97" s="264"/>
      <c r="K97" s="264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74"/>
    </row>
    <row r="98" spans="1:22" ht="12.75">
      <c r="A98" s="242"/>
      <c r="B98" s="271">
        <v>14</v>
      </c>
      <c r="C98" s="250" t="s">
        <v>34</v>
      </c>
      <c r="D98" s="574" t="s">
        <v>42</v>
      </c>
      <c r="E98" s="574"/>
      <c r="F98" s="574"/>
      <c r="G98" s="574"/>
      <c r="H98" s="574"/>
      <c r="I98" s="575"/>
      <c r="J98" s="251">
        <v>1</v>
      </c>
      <c r="K98" s="252">
        <v>2</v>
      </c>
      <c r="L98" s="568" t="s">
        <v>739</v>
      </c>
      <c r="M98" s="569"/>
      <c r="N98" s="569"/>
      <c r="O98" s="569"/>
      <c r="P98" s="569"/>
      <c r="Q98" s="569"/>
      <c r="R98" s="569"/>
      <c r="S98" s="569"/>
      <c r="T98" s="569"/>
      <c r="U98" s="569"/>
      <c r="V98" s="74"/>
    </row>
    <row r="99" spans="1:22" ht="12.75">
      <c r="A99" s="242"/>
      <c r="B99" s="253"/>
      <c r="C99" s="254" t="s">
        <v>179</v>
      </c>
      <c r="D99" s="566" t="s">
        <v>199</v>
      </c>
      <c r="E99" s="566"/>
      <c r="F99" s="566"/>
      <c r="G99" s="566"/>
      <c r="H99" s="566"/>
      <c r="I99" s="567"/>
      <c r="J99" s="255">
        <v>1</v>
      </c>
      <c r="K99" s="256">
        <v>2</v>
      </c>
      <c r="L99" s="568" t="s">
        <v>740</v>
      </c>
      <c r="M99" s="569"/>
      <c r="N99" s="569"/>
      <c r="O99" s="569"/>
      <c r="P99" s="569"/>
      <c r="Q99" s="569"/>
      <c r="R99" s="569"/>
      <c r="S99" s="569"/>
      <c r="T99" s="569"/>
      <c r="U99" s="569"/>
      <c r="V99" s="74"/>
    </row>
    <row r="100" spans="1:22" ht="12.75">
      <c r="A100" s="242"/>
      <c r="B100" s="253"/>
      <c r="C100" s="254" t="s">
        <v>104</v>
      </c>
      <c r="D100" s="566" t="s">
        <v>93</v>
      </c>
      <c r="E100" s="566"/>
      <c r="F100" s="566"/>
      <c r="G100" s="566"/>
      <c r="H100" s="566"/>
      <c r="I100" s="567"/>
      <c r="J100" s="255">
        <v>2</v>
      </c>
      <c r="K100" s="256">
        <v>1</v>
      </c>
      <c r="L100" s="568" t="s">
        <v>741</v>
      </c>
      <c r="M100" s="569"/>
      <c r="N100" s="569"/>
      <c r="O100" s="569"/>
      <c r="P100" s="569"/>
      <c r="Q100" s="569"/>
      <c r="R100" s="569"/>
      <c r="S100" s="569"/>
      <c r="T100" s="569"/>
      <c r="U100" s="569"/>
      <c r="V100" s="74"/>
    </row>
    <row r="101" spans="1:22" ht="12.75">
      <c r="A101" s="242"/>
      <c r="B101" s="253"/>
      <c r="C101" s="254" t="s">
        <v>41</v>
      </c>
      <c r="D101" s="566" t="s">
        <v>36</v>
      </c>
      <c r="E101" s="566"/>
      <c r="F101" s="566"/>
      <c r="G101" s="566"/>
      <c r="H101" s="566"/>
      <c r="I101" s="567"/>
      <c r="J101" s="255">
        <v>4</v>
      </c>
      <c r="K101" s="256">
        <v>0</v>
      </c>
      <c r="L101" s="568" t="s">
        <v>742</v>
      </c>
      <c r="M101" s="569"/>
      <c r="N101" s="569"/>
      <c r="O101" s="569"/>
      <c r="P101" s="569"/>
      <c r="Q101" s="569"/>
      <c r="R101" s="569"/>
      <c r="S101" s="569"/>
      <c r="T101" s="569"/>
      <c r="U101" s="569"/>
      <c r="V101" s="74"/>
    </row>
    <row r="102" spans="1:22" ht="12.75">
      <c r="A102" s="242"/>
      <c r="B102" s="272">
        <f>SUM(J98:K102)</f>
        <v>15</v>
      </c>
      <c r="C102" s="258" t="s">
        <v>35</v>
      </c>
      <c r="D102" s="570" t="s">
        <v>180</v>
      </c>
      <c r="E102" s="570"/>
      <c r="F102" s="570"/>
      <c r="G102" s="570"/>
      <c r="H102" s="570"/>
      <c r="I102" s="571"/>
      <c r="J102" s="259">
        <v>1</v>
      </c>
      <c r="K102" s="260">
        <v>1</v>
      </c>
      <c r="L102" s="568" t="s">
        <v>743</v>
      </c>
      <c r="M102" s="569"/>
      <c r="N102" s="569"/>
      <c r="O102" s="569"/>
      <c r="P102" s="569"/>
      <c r="Q102" s="569"/>
      <c r="R102" s="569"/>
      <c r="S102" s="569"/>
      <c r="T102" s="569"/>
      <c r="U102" s="569"/>
      <c r="V102" s="74"/>
    </row>
    <row r="103" spans="1:22" ht="4.5" customHeight="1">
      <c r="A103" s="242"/>
      <c r="B103" s="261"/>
      <c r="C103" s="262"/>
      <c r="D103" s="263"/>
      <c r="E103" s="263"/>
      <c r="F103" s="263"/>
      <c r="G103" s="263"/>
      <c r="H103" s="263"/>
      <c r="I103" s="263"/>
      <c r="J103" s="264"/>
      <c r="K103" s="264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74"/>
    </row>
    <row r="104" spans="1:22" ht="12.75">
      <c r="A104" s="242"/>
      <c r="B104" s="271">
        <v>15</v>
      </c>
      <c r="C104" s="250" t="s">
        <v>179</v>
      </c>
      <c r="D104" s="574" t="s">
        <v>35</v>
      </c>
      <c r="E104" s="574"/>
      <c r="F104" s="574"/>
      <c r="G104" s="574"/>
      <c r="H104" s="574"/>
      <c r="I104" s="575"/>
      <c r="J104" s="251">
        <v>0</v>
      </c>
      <c r="K104" s="252">
        <v>3</v>
      </c>
      <c r="L104" s="568" t="s">
        <v>744</v>
      </c>
      <c r="M104" s="569"/>
      <c r="N104" s="569"/>
      <c r="O104" s="569"/>
      <c r="P104" s="569"/>
      <c r="Q104" s="569"/>
      <c r="R104" s="569"/>
      <c r="S104" s="569"/>
      <c r="T104" s="569"/>
      <c r="U104" s="569"/>
      <c r="V104" s="74"/>
    </row>
    <row r="105" spans="1:22" ht="12.75">
      <c r="A105" s="242"/>
      <c r="B105" s="253"/>
      <c r="C105" s="254" t="s">
        <v>42</v>
      </c>
      <c r="D105" s="566" t="s">
        <v>104</v>
      </c>
      <c r="E105" s="566"/>
      <c r="F105" s="566"/>
      <c r="G105" s="566"/>
      <c r="H105" s="566"/>
      <c r="I105" s="567"/>
      <c r="J105" s="255">
        <v>4</v>
      </c>
      <c r="K105" s="256">
        <v>1</v>
      </c>
      <c r="L105" s="568" t="s">
        <v>745</v>
      </c>
      <c r="M105" s="569"/>
      <c r="N105" s="569"/>
      <c r="O105" s="569"/>
      <c r="P105" s="569"/>
      <c r="Q105" s="569"/>
      <c r="R105" s="569"/>
      <c r="S105" s="569"/>
      <c r="T105" s="569"/>
      <c r="U105" s="569"/>
      <c r="V105" s="74"/>
    </row>
    <row r="106" spans="1:22" ht="12.75">
      <c r="A106" s="242"/>
      <c r="B106" s="253"/>
      <c r="C106" s="254" t="s">
        <v>93</v>
      </c>
      <c r="D106" s="566" t="s">
        <v>41</v>
      </c>
      <c r="E106" s="566"/>
      <c r="F106" s="566"/>
      <c r="G106" s="566"/>
      <c r="H106" s="566"/>
      <c r="I106" s="567"/>
      <c r="J106" s="255">
        <v>0</v>
      </c>
      <c r="K106" s="256">
        <v>1</v>
      </c>
      <c r="L106" s="568" t="s">
        <v>318</v>
      </c>
      <c r="M106" s="569"/>
      <c r="N106" s="569"/>
      <c r="O106" s="569"/>
      <c r="P106" s="569"/>
      <c r="Q106" s="569"/>
      <c r="R106" s="569"/>
      <c r="S106" s="569"/>
      <c r="T106" s="569"/>
      <c r="U106" s="569"/>
      <c r="V106" s="74"/>
    </row>
    <row r="107" spans="1:22" ht="12.75">
      <c r="A107" s="242"/>
      <c r="B107" s="253"/>
      <c r="C107" s="254" t="s">
        <v>199</v>
      </c>
      <c r="D107" s="566" t="s">
        <v>34</v>
      </c>
      <c r="E107" s="566"/>
      <c r="F107" s="566"/>
      <c r="G107" s="566"/>
      <c r="H107" s="566"/>
      <c r="I107" s="567"/>
      <c r="J107" s="255">
        <v>0</v>
      </c>
      <c r="K107" s="256">
        <v>2</v>
      </c>
      <c r="L107" s="568" t="s">
        <v>746</v>
      </c>
      <c r="M107" s="569"/>
      <c r="N107" s="569"/>
      <c r="O107" s="569"/>
      <c r="P107" s="569"/>
      <c r="Q107" s="569"/>
      <c r="R107" s="569"/>
      <c r="S107" s="569"/>
      <c r="T107" s="569"/>
      <c r="U107" s="569"/>
      <c r="V107" s="74"/>
    </row>
    <row r="108" spans="1:22" ht="12.75">
      <c r="A108" s="242"/>
      <c r="B108" s="272">
        <f>SUM(J104:K108)</f>
        <v>16</v>
      </c>
      <c r="C108" s="258" t="s">
        <v>36</v>
      </c>
      <c r="D108" s="570" t="s">
        <v>180</v>
      </c>
      <c r="E108" s="570"/>
      <c r="F108" s="570"/>
      <c r="G108" s="570"/>
      <c r="H108" s="570"/>
      <c r="I108" s="571"/>
      <c r="J108" s="259">
        <v>0</v>
      </c>
      <c r="K108" s="260">
        <v>5</v>
      </c>
      <c r="L108" s="568" t="s">
        <v>747</v>
      </c>
      <c r="M108" s="569"/>
      <c r="N108" s="569"/>
      <c r="O108" s="569"/>
      <c r="P108" s="569"/>
      <c r="Q108" s="569"/>
      <c r="R108" s="569"/>
      <c r="S108" s="569"/>
      <c r="T108" s="569"/>
      <c r="U108" s="569"/>
      <c r="V108" s="74"/>
    </row>
    <row r="109" spans="1:22" ht="4.5" customHeight="1">
      <c r="A109" s="242"/>
      <c r="B109" s="261"/>
      <c r="C109" s="262"/>
      <c r="D109" s="263"/>
      <c r="E109" s="263"/>
      <c r="F109" s="263"/>
      <c r="G109" s="263"/>
      <c r="H109" s="263"/>
      <c r="I109" s="263"/>
      <c r="J109" s="264"/>
      <c r="K109" s="264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74"/>
    </row>
    <row r="110" spans="1:22" ht="12.75">
      <c r="A110" s="242"/>
      <c r="B110" s="271">
        <v>16</v>
      </c>
      <c r="C110" s="250" t="s">
        <v>41</v>
      </c>
      <c r="D110" s="574" t="s">
        <v>42</v>
      </c>
      <c r="E110" s="574"/>
      <c r="F110" s="574"/>
      <c r="G110" s="574"/>
      <c r="H110" s="574"/>
      <c r="I110" s="575"/>
      <c r="J110" s="251">
        <v>3</v>
      </c>
      <c r="K110" s="252">
        <v>3</v>
      </c>
      <c r="L110" s="568" t="s">
        <v>748</v>
      </c>
      <c r="M110" s="569"/>
      <c r="N110" s="569"/>
      <c r="O110" s="569"/>
      <c r="P110" s="569"/>
      <c r="Q110" s="569"/>
      <c r="R110" s="569"/>
      <c r="S110" s="569"/>
      <c r="T110" s="569"/>
      <c r="U110" s="569"/>
      <c r="V110" s="74"/>
    </row>
    <row r="111" spans="1:22" ht="12.75">
      <c r="A111" s="242"/>
      <c r="B111" s="253"/>
      <c r="C111" s="254" t="s">
        <v>104</v>
      </c>
      <c r="D111" s="566" t="s">
        <v>199</v>
      </c>
      <c r="E111" s="566"/>
      <c r="F111" s="566"/>
      <c r="G111" s="566"/>
      <c r="H111" s="566"/>
      <c r="I111" s="567"/>
      <c r="J111" s="255">
        <v>0</v>
      </c>
      <c r="K111" s="256">
        <v>1</v>
      </c>
      <c r="L111" s="568" t="s">
        <v>244</v>
      </c>
      <c r="M111" s="569"/>
      <c r="N111" s="569"/>
      <c r="O111" s="569"/>
      <c r="P111" s="569"/>
      <c r="Q111" s="569"/>
      <c r="R111" s="569"/>
      <c r="S111" s="569"/>
      <c r="T111" s="569"/>
      <c r="U111" s="569"/>
      <c r="V111" s="74"/>
    </row>
    <row r="112" spans="1:22" ht="12.75">
      <c r="A112" s="242"/>
      <c r="B112" s="253"/>
      <c r="C112" s="254" t="s">
        <v>180</v>
      </c>
      <c r="D112" s="566" t="s">
        <v>93</v>
      </c>
      <c r="E112" s="566"/>
      <c r="F112" s="566"/>
      <c r="G112" s="566"/>
      <c r="H112" s="566"/>
      <c r="I112" s="567"/>
      <c r="J112" s="255">
        <v>3</v>
      </c>
      <c r="K112" s="256">
        <v>0</v>
      </c>
      <c r="L112" s="568" t="s">
        <v>749</v>
      </c>
      <c r="M112" s="569"/>
      <c r="N112" s="569"/>
      <c r="O112" s="569"/>
      <c r="P112" s="569"/>
      <c r="Q112" s="569"/>
      <c r="R112" s="569"/>
      <c r="S112" s="569"/>
      <c r="T112" s="569"/>
      <c r="U112" s="569"/>
      <c r="V112" s="74"/>
    </row>
    <row r="113" spans="1:22" ht="12.75">
      <c r="A113" s="242"/>
      <c r="B113" s="253"/>
      <c r="C113" s="254" t="s">
        <v>34</v>
      </c>
      <c r="D113" s="566" t="s">
        <v>179</v>
      </c>
      <c r="E113" s="566"/>
      <c r="F113" s="566"/>
      <c r="G113" s="566"/>
      <c r="H113" s="566"/>
      <c r="I113" s="567"/>
      <c r="J113" s="255">
        <v>1</v>
      </c>
      <c r="K113" s="256">
        <v>2</v>
      </c>
      <c r="L113" s="568" t="s">
        <v>750</v>
      </c>
      <c r="M113" s="569"/>
      <c r="N113" s="569"/>
      <c r="O113" s="569"/>
      <c r="P113" s="569"/>
      <c r="Q113" s="569"/>
      <c r="R113" s="569"/>
      <c r="S113" s="569"/>
      <c r="T113" s="569"/>
      <c r="U113" s="569"/>
      <c r="V113" s="74"/>
    </row>
    <row r="114" spans="1:22" ht="12.75">
      <c r="A114" s="242"/>
      <c r="B114" s="272">
        <f>SUM(J110:K114)</f>
        <v>19</v>
      </c>
      <c r="C114" s="258" t="s">
        <v>35</v>
      </c>
      <c r="D114" s="570" t="s">
        <v>36</v>
      </c>
      <c r="E114" s="570"/>
      <c r="F114" s="570"/>
      <c r="G114" s="570"/>
      <c r="H114" s="570"/>
      <c r="I114" s="571"/>
      <c r="J114" s="259">
        <v>5</v>
      </c>
      <c r="K114" s="260">
        <v>1</v>
      </c>
      <c r="L114" s="568" t="s">
        <v>751</v>
      </c>
      <c r="M114" s="569"/>
      <c r="N114" s="569"/>
      <c r="O114" s="569"/>
      <c r="P114" s="569"/>
      <c r="Q114" s="569"/>
      <c r="R114" s="569"/>
      <c r="S114" s="569"/>
      <c r="T114" s="569"/>
      <c r="U114" s="569"/>
      <c r="V114" s="74"/>
    </row>
    <row r="115" spans="1:22" ht="4.5" customHeight="1">
      <c r="A115" s="242"/>
      <c r="B115" s="273"/>
      <c r="C115" s="262"/>
      <c r="D115" s="263"/>
      <c r="E115" s="263"/>
      <c r="F115" s="263"/>
      <c r="G115" s="263"/>
      <c r="H115" s="263"/>
      <c r="I115" s="263"/>
      <c r="J115" s="264"/>
      <c r="K115" s="264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74"/>
    </row>
    <row r="116" spans="1:22" ht="12.75">
      <c r="A116" s="242"/>
      <c r="B116" s="271">
        <v>17</v>
      </c>
      <c r="C116" s="250" t="s">
        <v>34</v>
      </c>
      <c r="D116" s="574" t="s">
        <v>35</v>
      </c>
      <c r="E116" s="574"/>
      <c r="F116" s="574"/>
      <c r="G116" s="574"/>
      <c r="H116" s="574"/>
      <c r="I116" s="575"/>
      <c r="J116" s="251">
        <v>1</v>
      </c>
      <c r="K116" s="252">
        <v>3</v>
      </c>
      <c r="L116" s="568" t="s">
        <v>752</v>
      </c>
      <c r="M116" s="569"/>
      <c r="N116" s="569"/>
      <c r="O116" s="569"/>
      <c r="P116" s="569"/>
      <c r="Q116" s="569"/>
      <c r="R116" s="569"/>
      <c r="S116" s="569"/>
      <c r="T116" s="569"/>
      <c r="U116" s="569"/>
      <c r="V116" s="74"/>
    </row>
    <row r="117" spans="1:22" ht="12.75">
      <c r="A117" s="242"/>
      <c r="B117" s="253"/>
      <c r="C117" s="254" t="s">
        <v>179</v>
      </c>
      <c r="D117" s="566" t="s">
        <v>104</v>
      </c>
      <c r="E117" s="566"/>
      <c r="F117" s="566"/>
      <c r="G117" s="566"/>
      <c r="H117" s="566"/>
      <c r="I117" s="567"/>
      <c r="J117" s="255">
        <v>1</v>
      </c>
      <c r="K117" s="256">
        <v>3</v>
      </c>
      <c r="L117" s="568" t="s">
        <v>753</v>
      </c>
      <c r="M117" s="569"/>
      <c r="N117" s="569"/>
      <c r="O117" s="569"/>
      <c r="P117" s="569"/>
      <c r="Q117" s="569"/>
      <c r="R117" s="569"/>
      <c r="S117" s="569"/>
      <c r="T117" s="569"/>
      <c r="U117" s="569"/>
      <c r="V117" s="74"/>
    </row>
    <row r="118" spans="1:22" ht="12.75">
      <c r="A118" s="242"/>
      <c r="B118" s="253"/>
      <c r="C118" s="254" t="s">
        <v>199</v>
      </c>
      <c r="D118" s="566" t="s">
        <v>41</v>
      </c>
      <c r="E118" s="566"/>
      <c r="F118" s="566"/>
      <c r="G118" s="566"/>
      <c r="H118" s="566"/>
      <c r="I118" s="567"/>
      <c r="J118" s="255">
        <v>0</v>
      </c>
      <c r="K118" s="256">
        <v>0</v>
      </c>
      <c r="L118" s="568"/>
      <c r="M118" s="569"/>
      <c r="N118" s="569"/>
      <c r="O118" s="569"/>
      <c r="P118" s="569"/>
      <c r="Q118" s="569"/>
      <c r="R118" s="569"/>
      <c r="S118" s="569"/>
      <c r="T118" s="569"/>
      <c r="U118" s="569"/>
      <c r="V118" s="74"/>
    </row>
    <row r="119" spans="1:22" ht="12.75">
      <c r="A119" s="242"/>
      <c r="B119" s="253"/>
      <c r="C119" s="254" t="s">
        <v>93</v>
      </c>
      <c r="D119" s="566" t="s">
        <v>36</v>
      </c>
      <c r="E119" s="566"/>
      <c r="F119" s="566"/>
      <c r="G119" s="566"/>
      <c r="H119" s="566"/>
      <c r="I119" s="567"/>
      <c r="J119" s="255">
        <v>0</v>
      </c>
      <c r="K119" s="256">
        <v>1</v>
      </c>
      <c r="L119" s="568" t="s">
        <v>350</v>
      </c>
      <c r="M119" s="569"/>
      <c r="N119" s="569"/>
      <c r="O119" s="569"/>
      <c r="P119" s="569"/>
      <c r="Q119" s="569"/>
      <c r="R119" s="569"/>
      <c r="S119" s="569"/>
      <c r="T119" s="569"/>
      <c r="U119" s="569"/>
      <c r="V119" s="74"/>
    </row>
    <row r="120" spans="1:22" ht="12.75">
      <c r="A120" s="242"/>
      <c r="B120" s="272">
        <f>SUM(J116:K120)</f>
        <v>12</v>
      </c>
      <c r="C120" s="258" t="s">
        <v>42</v>
      </c>
      <c r="D120" s="570" t="s">
        <v>180</v>
      </c>
      <c r="E120" s="570"/>
      <c r="F120" s="570"/>
      <c r="G120" s="570"/>
      <c r="H120" s="570"/>
      <c r="I120" s="571"/>
      <c r="J120" s="259">
        <v>2</v>
      </c>
      <c r="K120" s="260">
        <v>1</v>
      </c>
      <c r="L120" s="568" t="s">
        <v>754</v>
      </c>
      <c r="M120" s="569"/>
      <c r="N120" s="569"/>
      <c r="O120" s="569"/>
      <c r="P120" s="569"/>
      <c r="Q120" s="569"/>
      <c r="R120" s="569"/>
      <c r="S120" s="569"/>
      <c r="T120" s="569"/>
      <c r="U120" s="569"/>
      <c r="V120" s="74"/>
    </row>
    <row r="121" spans="1:22" ht="4.5" customHeight="1">
      <c r="A121" s="242"/>
      <c r="B121" s="261"/>
      <c r="C121" s="262"/>
      <c r="D121" s="263"/>
      <c r="E121" s="263"/>
      <c r="F121" s="263"/>
      <c r="G121" s="263"/>
      <c r="H121" s="263"/>
      <c r="I121" s="263"/>
      <c r="J121" s="264"/>
      <c r="K121" s="264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74"/>
    </row>
    <row r="122" spans="1:23" ht="12.75">
      <c r="A122" s="242"/>
      <c r="B122" s="271">
        <v>18</v>
      </c>
      <c r="C122" s="250" t="s">
        <v>36</v>
      </c>
      <c r="D122" s="574" t="s">
        <v>42</v>
      </c>
      <c r="E122" s="574"/>
      <c r="F122" s="574"/>
      <c r="G122" s="574"/>
      <c r="H122" s="574"/>
      <c r="I122" s="575"/>
      <c r="J122" s="251">
        <v>0</v>
      </c>
      <c r="K122" s="252">
        <v>1</v>
      </c>
      <c r="L122" s="568" t="s">
        <v>229</v>
      </c>
      <c r="M122" s="569"/>
      <c r="N122" s="569"/>
      <c r="O122" s="569"/>
      <c r="P122" s="569"/>
      <c r="Q122" s="569"/>
      <c r="R122" s="569"/>
      <c r="S122" s="569"/>
      <c r="T122" s="569"/>
      <c r="U122" s="569"/>
      <c r="V122" s="74"/>
      <c r="W122"/>
    </row>
    <row r="123" spans="1:23" ht="12.75">
      <c r="A123" s="242"/>
      <c r="B123" s="253"/>
      <c r="C123" s="254" t="s">
        <v>180</v>
      </c>
      <c r="D123" s="566" t="s">
        <v>199</v>
      </c>
      <c r="E123" s="566"/>
      <c r="F123" s="566"/>
      <c r="G123" s="566"/>
      <c r="H123" s="566"/>
      <c r="I123" s="567"/>
      <c r="J123" s="255">
        <v>2</v>
      </c>
      <c r="K123" s="256">
        <v>1</v>
      </c>
      <c r="L123" s="568" t="s">
        <v>755</v>
      </c>
      <c r="M123" s="569"/>
      <c r="N123" s="569"/>
      <c r="O123" s="569"/>
      <c r="P123" s="569"/>
      <c r="Q123" s="569"/>
      <c r="R123" s="569"/>
      <c r="S123" s="569"/>
      <c r="T123" s="569"/>
      <c r="U123" s="569"/>
      <c r="V123" s="74"/>
      <c r="W123"/>
    </row>
    <row r="124" spans="1:23" ht="12.75">
      <c r="A124" s="242"/>
      <c r="B124" s="253"/>
      <c r="C124" s="254" t="s">
        <v>35</v>
      </c>
      <c r="D124" s="566" t="s">
        <v>93</v>
      </c>
      <c r="E124" s="566"/>
      <c r="F124" s="566"/>
      <c r="G124" s="566"/>
      <c r="H124" s="566"/>
      <c r="I124" s="567"/>
      <c r="J124" s="255">
        <v>1</v>
      </c>
      <c r="K124" s="256">
        <v>1</v>
      </c>
      <c r="L124" s="568" t="s">
        <v>756</v>
      </c>
      <c r="M124" s="569"/>
      <c r="N124" s="569"/>
      <c r="O124" s="569"/>
      <c r="P124" s="569"/>
      <c r="Q124" s="569"/>
      <c r="R124" s="569"/>
      <c r="S124" s="569"/>
      <c r="T124" s="569"/>
      <c r="U124" s="569"/>
      <c r="V124" s="74"/>
      <c r="W124"/>
    </row>
    <row r="125" spans="1:23" ht="12.75">
      <c r="A125" s="242"/>
      <c r="B125" s="253"/>
      <c r="C125" s="254" t="s">
        <v>41</v>
      </c>
      <c r="D125" s="566" t="s">
        <v>179</v>
      </c>
      <c r="E125" s="566"/>
      <c r="F125" s="566"/>
      <c r="G125" s="566"/>
      <c r="H125" s="566"/>
      <c r="I125" s="567"/>
      <c r="J125" s="255">
        <v>4</v>
      </c>
      <c r="K125" s="256">
        <v>3</v>
      </c>
      <c r="L125" s="568" t="s">
        <v>757</v>
      </c>
      <c r="M125" s="569"/>
      <c r="N125" s="569"/>
      <c r="O125" s="569"/>
      <c r="P125" s="569"/>
      <c r="Q125" s="569"/>
      <c r="R125" s="569"/>
      <c r="S125" s="569"/>
      <c r="T125" s="569"/>
      <c r="U125" s="569"/>
      <c r="V125" s="74"/>
      <c r="W125"/>
    </row>
    <row r="126" spans="1:23" ht="12.75">
      <c r="A126" s="242"/>
      <c r="B126" s="272">
        <f>SUM(J122:K126)</f>
        <v>15</v>
      </c>
      <c r="C126" s="258" t="s">
        <v>104</v>
      </c>
      <c r="D126" s="570" t="s">
        <v>34</v>
      </c>
      <c r="E126" s="570"/>
      <c r="F126" s="570"/>
      <c r="G126" s="570"/>
      <c r="H126" s="570"/>
      <c r="I126" s="571"/>
      <c r="J126" s="259">
        <v>1</v>
      </c>
      <c r="K126" s="260">
        <v>1</v>
      </c>
      <c r="L126" s="572" t="s">
        <v>758</v>
      </c>
      <c r="M126" s="573"/>
      <c r="N126" s="573"/>
      <c r="O126" s="573"/>
      <c r="P126" s="573"/>
      <c r="Q126" s="573"/>
      <c r="R126" s="573"/>
      <c r="S126" s="573"/>
      <c r="T126" s="573"/>
      <c r="U126" s="573"/>
      <c r="V126" s="74"/>
      <c r="W126"/>
    </row>
    <row r="127" spans="1:22" ht="18.75" customHeight="1">
      <c r="A127" s="274"/>
      <c r="B127" s="275"/>
      <c r="C127" s="276"/>
      <c r="D127" s="276"/>
      <c r="E127" s="276"/>
      <c r="F127" s="276"/>
      <c r="G127" s="276"/>
      <c r="H127" s="276"/>
      <c r="I127" s="276"/>
      <c r="J127" s="277"/>
      <c r="K127" s="277"/>
      <c r="L127" s="565"/>
      <c r="M127" s="565"/>
      <c r="N127" s="565"/>
      <c r="O127" s="565"/>
      <c r="P127" s="565"/>
      <c r="Q127" s="565"/>
      <c r="R127" s="565"/>
      <c r="S127" s="565"/>
      <c r="T127" s="565"/>
      <c r="U127" s="565"/>
      <c r="V127" s="74"/>
    </row>
    <row r="128" spans="2:21" ht="12.75">
      <c r="B128" s="74"/>
      <c r="C128" s="73" t="s">
        <v>256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ht="12.75">
      <c r="B129" s="74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2:21" ht="12.75">
      <c r="B130" s="74"/>
      <c r="D130" s="336"/>
      <c r="E130" s="336"/>
      <c r="F130" s="336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74"/>
      <c r="D131" s="336"/>
      <c r="E131" s="336"/>
      <c r="F131" s="336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74"/>
      <c r="D132" s="336"/>
      <c r="E132" s="336"/>
      <c r="F132" s="336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74"/>
      <c r="D133" s="336"/>
      <c r="E133" s="336"/>
      <c r="F133" s="336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7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7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21" ht="12.75">
      <c r="B136" s="74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2:21" ht="12.75">
      <c r="B137" s="74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2:21" ht="12.75">
      <c r="B138" s="74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2:21" ht="12.75">
      <c r="B139" s="74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2:21" ht="12.75">
      <c r="B140" s="7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21" ht="12.75">
      <c r="B141" s="74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2:21" ht="12.75">
      <c r="B142" s="74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2:21" ht="12.75">
      <c r="B143" s="74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2:21" ht="12.75">
      <c r="B144" s="74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2:21" ht="12.75">
      <c r="B145" s="74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2:21" ht="12.75">
      <c r="B146" s="74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2:21" ht="12.75">
      <c r="B147" s="74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2:21" ht="12.75">
      <c r="B148" s="74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2:21" ht="12.75">
      <c r="B149" s="74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2:21" ht="12.75">
      <c r="B150" s="74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2:21" ht="12.75">
      <c r="B151" s="74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2:21" ht="12.75">
      <c r="B152" s="74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2:21" ht="12.75">
      <c r="B153" s="74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2:21" ht="12.75">
      <c r="B154" s="74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2:21" ht="12.75">
      <c r="B155" s="74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2:21" ht="12.75">
      <c r="B156" s="74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2:21" ht="12.75">
      <c r="B157" s="74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2:21" ht="12.75">
      <c r="B158" s="74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2:21" ht="12.75">
      <c r="B159" s="74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2:21" ht="12.75">
      <c r="B160" s="74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2:21" ht="12.75">
      <c r="B161" s="74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2:21" ht="12.75">
      <c r="B162" s="74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2:21" ht="12.75">
      <c r="B163" s="74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2:21" ht="12.75">
      <c r="B164" s="74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2:21" ht="12.75">
      <c r="B165" s="74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2:21" ht="12.75">
      <c r="B166" s="74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2:21" ht="12.75">
      <c r="B167" s="74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2:21" ht="12.75">
      <c r="B168" s="74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2:21" ht="12.75">
      <c r="B169" s="74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2:21" ht="12.75">
      <c r="B170" s="74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:21" ht="12.75">
      <c r="B171" s="74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2:21" ht="12.75">
      <c r="B172" s="74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2:21" ht="12.75">
      <c r="B173" s="74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2:21" ht="12.75">
      <c r="B174" s="74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2:21" ht="12.75">
      <c r="B175" s="74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2:21" ht="12.75">
      <c r="B176" s="74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2:21" ht="12.75">
      <c r="B177" s="74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2:21" ht="12.75">
      <c r="B178" s="74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2:21" ht="12.75">
      <c r="B179" s="74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2:21" ht="12.75">
      <c r="B180" s="74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2:21" ht="12.75">
      <c r="B181" s="74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2:21" ht="12.75">
      <c r="B182" s="74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2:21" ht="12.75">
      <c r="B183" s="74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2:21" ht="12.75">
      <c r="B184" s="74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2:21" ht="12.75">
      <c r="B185" s="74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2:21" ht="12.75">
      <c r="B186" s="74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2:21" ht="12.75">
      <c r="B187" s="7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2:21" ht="12.75">
      <c r="B188" s="7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2:21" ht="12.75">
      <c r="B189" s="74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2:21" ht="12.75">
      <c r="B190" s="74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2:21" ht="12.75">
      <c r="B191" s="74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2:21" ht="12.75">
      <c r="B192" s="74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2:21" ht="12.75">
      <c r="B193" s="74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2:21" ht="12.75">
      <c r="B194" s="74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2:21" ht="12.75">
      <c r="B195" s="74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2:21" ht="12.75">
      <c r="B196" s="74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2:21" ht="12.75">
      <c r="B197" s="74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2:21" ht="12.75">
      <c r="B198" s="74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2:21" ht="12.75">
      <c r="B199" s="74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2:21" ht="12.75">
      <c r="B200" s="74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2:21" ht="12.75">
      <c r="B201" s="74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2:21" ht="12.75">
      <c r="B202" s="74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2:21" ht="12.75">
      <c r="B203" s="74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2:21" ht="12.75">
      <c r="B204" s="74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2:21" ht="12.75">
      <c r="B205" s="74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2:21" ht="12.75">
      <c r="B206" s="74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2:21" ht="12.75">
      <c r="B207" s="74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2:21" ht="12.75">
      <c r="B208" s="74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2:21" ht="12.75">
      <c r="B209" s="74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2:21" ht="12.75">
      <c r="B210" s="74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1" ht="12.75">
      <c r="B211" s="74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1" ht="12.75">
      <c r="B212" s="74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1" ht="12.75">
      <c r="B213" s="74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1" ht="12.75">
      <c r="B214" s="74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1" ht="12.75">
      <c r="B215" s="74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1" ht="12.75">
      <c r="B216" s="74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1" ht="12.75">
      <c r="B217" s="74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1" ht="12.75">
      <c r="B218" s="74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1" ht="12.75">
      <c r="B219" s="74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1" ht="12.75">
      <c r="B220" s="74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1" ht="12.75">
      <c r="B221" s="74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1" ht="12.75">
      <c r="B222" s="74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1" ht="12.75">
      <c r="B223" s="74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1" ht="12.75">
      <c r="B224" s="74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 ht="12.75">
      <c r="B225" s="74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 ht="12.75">
      <c r="B226" s="74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 ht="12.75">
      <c r="B227" s="74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 ht="12.75">
      <c r="B228" s="74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 ht="12.75">
      <c r="B229" s="74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 ht="12.75">
      <c r="B230" s="74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2:21" ht="12.75">
      <c r="B231" s="74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2:21" ht="12.75">
      <c r="B232" s="74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2:21" ht="12.75">
      <c r="B233" s="74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2:21" ht="12.75">
      <c r="B234" s="74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2:21" ht="12.75">
      <c r="B235" s="74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2:21" ht="12.75">
      <c r="B236" s="74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2:21" ht="12.75">
      <c r="B237" s="74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2:21" ht="12.75">
      <c r="B238" s="74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2:21" ht="12.75">
      <c r="B239" s="74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2:21" ht="12.75">
      <c r="B240" s="74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2:21" ht="12.75">
      <c r="B241" s="74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2:21" ht="12.75">
      <c r="B242" s="74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2:21" ht="12.75">
      <c r="B243" s="74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2:21" ht="12.75">
      <c r="B244" s="74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2:21" ht="12.75">
      <c r="B245" s="74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2:21" ht="12.75">
      <c r="B246" s="74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2:21" ht="12.75">
      <c r="B247" s="74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2:21" ht="12.75">
      <c r="B248" s="74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2:21" ht="12.75">
      <c r="B249" s="74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2:21" ht="12.75">
      <c r="B250" s="74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2:21" ht="12.75">
      <c r="B251" s="74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2:21" ht="12.75">
      <c r="B252" s="74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2:21" ht="12.75">
      <c r="B253" s="74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2:21" ht="12.75">
      <c r="B254" s="74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2:21" ht="12.75">
      <c r="B255" s="74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</sheetData>
  <sheetProtection/>
  <mergeCells count="186">
    <mergeCell ref="L26:U26"/>
    <mergeCell ref="D22:I22"/>
    <mergeCell ref="L22:U22"/>
    <mergeCell ref="D23:I23"/>
    <mergeCell ref="D26:I26"/>
    <mergeCell ref="L23:U23"/>
    <mergeCell ref="B1:U1"/>
    <mergeCell ref="I3:K3"/>
    <mergeCell ref="L3:N3"/>
    <mergeCell ref="D24:I24"/>
    <mergeCell ref="L24:U24"/>
    <mergeCell ref="D21:I21"/>
    <mergeCell ref="L21:U21"/>
    <mergeCell ref="L19:U19"/>
    <mergeCell ref="D20:I20"/>
    <mergeCell ref="L20:U20"/>
    <mergeCell ref="D27:I27"/>
    <mergeCell ref="L27:U27"/>
    <mergeCell ref="D28:I28"/>
    <mergeCell ref="L28:U28"/>
    <mergeCell ref="D33:I33"/>
    <mergeCell ref="L33:U33"/>
    <mergeCell ref="D29:I29"/>
    <mergeCell ref="L29:U29"/>
    <mergeCell ref="D30:I30"/>
    <mergeCell ref="L30:U30"/>
    <mergeCell ref="D32:I32"/>
    <mergeCell ref="L32:U32"/>
    <mergeCell ref="D38:I38"/>
    <mergeCell ref="L38:U38"/>
    <mergeCell ref="D34:I34"/>
    <mergeCell ref="L34:U34"/>
    <mergeCell ref="D35:I35"/>
    <mergeCell ref="L35:U35"/>
    <mergeCell ref="D36:I36"/>
    <mergeCell ref="L36:U36"/>
    <mergeCell ref="D47:I47"/>
    <mergeCell ref="L47:U47"/>
    <mergeCell ref="D39:I39"/>
    <mergeCell ref="L39:U39"/>
    <mergeCell ref="D40:I40"/>
    <mergeCell ref="L40:U40"/>
    <mergeCell ref="D45:I45"/>
    <mergeCell ref="L45:U45"/>
    <mergeCell ref="D41:I41"/>
    <mergeCell ref="L41:U41"/>
    <mergeCell ref="D42:I42"/>
    <mergeCell ref="L42:U42"/>
    <mergeCell ref="D46:I46"/>
    <mergeCell ref="L46:U46"/>
    <mergeCell ref="D44:I44"/>
    <mergeCell ref="L44:U44"/>
    <mergeCell ref="D48:I48"/>
    <mergeCell ref="L48:U48"/>
    <mergeCell ref="D59:I59"/>
    <mergeCell ref="L59:U59"/>
    <mergeCell ref="D51:I51"/>
    <mergeCell ref="L51:U51"/>
    <mergeCell ref="D52:I52"/>
    <mergeCell ref="L52:U52"/>
    <mergeCell ref="D57:I57"/>
    <mergeCell ref="L57:U57"/>
    <mergeCell ref="D50:I50"/>
    <mergeCell ref="L50:U50"/>
    <mergeCell ref="D53:I53"/>
    <mergeCell ref="L53:U53"/>
    <mergeCell ref="D60:I60"/>
    <mergeCell ref="L60:U60"/>
    <mergeCell ref="D54:I54"/>
    <mergeCell ref="L54:U54"/>
    <mergeCell ref="D56:I56"/>
    <mergeCell ref="L56:U56"/>
    <mergeCell ref="D58:I58"/>
    <mergeCell ref="L58:U58"/>
    <mergeCell ref="D62:I62"/>
    <mergeCell ref="L62:U62"/>
    <mergeCell ref="D65:I65"/>
    <mergeCell ref="L65:U65"/>
    <mergeCell ref="L63:U63"/>
    <mergeCell ref="D64:I64"/>
    <mergeCell ref="L64:U64"/>
    <mergeCell ref="D71:I71"/>
    <mergeCell ref="L71:U71"/>
    <mergeCell ref="D63:I63"/>
    <mergeCell ref="L66:U66"/>
    <mergeCell ref="D66:I66"/>
    <mergeCell ref="D68:I68"/>
    <mergeCell ref="L68:U68"/>
    <mergeCell ref="D69:I69"/>
    <mergeCell ref="D70:I70"/>
    <mergeCell ref="L70:U70"/>
    <mergeCell ref="L69:U69"/>
    <mergeCell ref="D76:I76"/>
    <mergeCell ref="L76:U76"/>
    <mergeCell ref="D77:I77"/>
    <mergeCell ref="D72:I72"/>
    <mergeCell ref="L72:U72"/>
    <mergeCell ref="D75:I75"/>
    <mergeCell ref="L73:U73"/>
    <mergeCell ref="D74:I74"/>
    <mergeCell ref="L74:U74"/>
    <mergeCell ref="D86:I86"/>
    <mergeCell ref="L86:U86"/>
    <mergeCell ref="L75:U75"/>
    <mergeCell ref="L77:U77"/>
    <mergeCell ref="D81:I81"/>
    <mergeCell ref="L81:U81"/>
    <mergeCell ref="D78:I78"/>
    <mergeCell ref="L78:U78"/>
    <mergeCell ref="D80:I80"/>
    <mergeCell ref="L80:U80"/>
    <mergeCell ref="D82:I82"/>
    <mergeCell ref="L82:U82"/>
    <mergeCell ref="D88:I88"/>
    <mergeCell ref="L88:U88"/>
    <mergeCell ref="D87:I87"/>
    <mergeCell ref="L87:U87"/>
    <mergeCell ref="D83:I83"/>
    <mergeCell ref="L83:U83"/>
    <mergeCell ref="D84:I84"/>
    <mergeCell ref="L84:U84"/>
    <mergeCell ref="D89:I89"/>
    <mergeCell ref="L89:U89"/>
    <mergeCell ref="D90:I90"/>
    <mergeCell ref="L90:U90"/>
    <mergeCell ref="D96:I96"/>
    <mergeCell ref="L96:U96"/>
    <mergeCell ref="D92:I92"/>
    <mergeCell ref="L92:U92"/>
    <mergeCell ref="D93:I93"/>
    <mergeCell ref="L93:U93"/>
    <mergeCell ref="D94:I94"/>
    <mergeCell ref="L94:U94"/>
    <mergeCell ref="D95:I95"/>
    <mergeCell ref="L95:U95"/>
    <mergeCell ref="D100:I100"/>
    <mergeCell ref="L100:U100"/>
    <mergeCell ref="D101:I101"/>
    <mergeCell ref="L101:U101"/>
    <mergeCell ref="D110:I110"/>
    <mergeCell ref="L110:U110"/>
    <mergeCell ref="D98:I98"/>
    <mergeCell ref="L98:U98"/>
    <mergeCell ref="D99:I99"/>
    <mergeCell ref="L99:U99"/>
    <mergeCell ref="D104:I104"/>
    <mergeCell ref="L104:U104"/>
    <mergeCell ref="D106:I106"/>
    <mergeCell ref="L106:U106"/>
    <mergeCell ref="D108:I108"/>
    <mergeCell ref="L108:U108"/>
    <mergeCell ref="D107:I107"/>
    <mergeCell ref="L107:U107"/>
    <mergeCell ref="D102:I102"/>
    <mergeCell ref="L102:U102"/>
    <mergeCell ref="D105:I105"/>
    <mergeCell ref="L105:U105"/>
    <mergeCell ref="D120:I120"/>
    <mergeCell ref="L120:U120"/>
    <mergeCell ref="D111:I111"/>
    <mergeCell ref="L111:U111"/>
    <mergeCell ref="D119:I119"/>
    <mergeCell ref="L119:U119"/>
    <mergeCell ref="D116:I116"/>
    <mergeCell ref="L116:U116"/>
    <mergeCell ref="D112:I112"/>
    <mergeCell ref="L112:U112"/>
    <mergeCell ref="D122:I122"/>
    <mergeCell ref="L122:U122"/>
    <mergeCell ref="D113:I113"/>
    <mergeCell ref="L113:U113"/>
    <mergeCell ref="D114:I114"/>
    <mergeCell ref="L114:U114"/>
    <mergeCell ref="D117:I117"/>
    <mergeCell ref="L117:U117"/>
    <mergeCell ref="D118:I118"/>
    <mergeCell ref="L118:U118"/>
    <mergeCell ref="D123:I123"/>
    <mergeCell ref="L123:U123"/>
    <mergeCell ref="L127:U127"/>
    <mergeCell ref="D125:I125"/>
    <mergeCell ref="L125:U125"/>
    <mergeCell ref="D126:I126"/>
    <mergeCell ref="L126:U126"/>
    <mergeCell ref="D124:I124"/>
    <mergeCell ref="L124:U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57421875" style="3" customWidth="1"/>
    <col min="8" max="8" width="5.28125" style="3" customWidth="1"/>
    <col min="9" max="9" width="5.57421875" style="3" bestFit="1" customWidth="1"/>
    <col min="10" max="10" width="8.140625" style="3" customWidth="1"/>
    <col min="11" max="11" width="15.28125" style="0" bestFit="1" customWidth="1"/>
    <col min="12" max="12" width="6.57421875" style="3" customWidth="1"/>
    <col min="13" max="13" width="5.28125" style="3" customWidth="1"/>
    <col min="14" max="14" width="5.57421875" style="3" bestFit="1" customWidth="1"/>
    <col min="15" max="15" width="3.00390625" style="40" customWidth="1"/>
    <col min="16" max="16" width="15.57421875" style="0" bestFit="1" customWidth="1"/>
    <col min="17" max="17" width="6.00390625" style="3" customWidth="1"/>
    <col min="18" max="18" width="5.7109375" style="3" customWidth="1"/>
    <col min="19" max="19" width="5.57421875" style="3" bestFit="1" customWidth="1"/>
    <col min="21" max="21" width="16.28125" style="0" bestFit="1" customWidth="1"/>
    <col min="22" max="22" width="6.2812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15.57421875" style="0" customWidth="1"/>
    <col min="27" max="27" width="5.57421875" style="0" bestFit="1" customWidth="1"/>
    <col min="28" max="28" width="5.140625" style="0" customWidth="1"/>
    <col min="29" max="29" width="4.7109375" style="0" customWidth="1"/>
  </cols>
  <sheetData>
    <row r="1" spans="1:11" ht="13.5" thickBot="1">
      <c r="A1" s="145" t="s">
        <v>106</v>
      </c>
      <c r="K1" s="16"/>
    </row>
    <row r="2" spans="1:29" s="2" customFormat="1" ht="13.5" thickBot="1">
      <c r="A2" s="362" t="s">
        <v>601</v>
      </c>
      <c r="B2" s="363" t="s">
        <v>95</v>
      </c>
      <c r="C2" s="364" t="s">
        <v>96</v>
      </c>
      <c r="D2" s="365" t="s">
        <v>97</v>
      </c>
      <c r="E2" s="149"/>
      <c r="F2" s="362" t="s">
        <v>648</v>
      </c>
      <c r="G2" s="363" t="s">
        <v>95</v>
      </c>
      <c r="H2" s="364" t="s">
        <v>96</v>
      </c>
      <c r="I2" s="365" t="s">
        <v>97</v>
      </c>
      <c r="J2" s="161"/>
      <c r="K2" s="362" t="s">
        <v>602</v>
      </c>
      <c r="L2" s="363" t="s">
        <v>95</v>
      </c>
      <c r="M2" s="364" t="s">
        <v>96</v>
      </c>
      <c r="N2" s="365" t="s">
        <v>97</v>
      </c>
      <c r="O2" s="149"/>
      <c r="P2" s="362" t="s">
        <v>649</v>
      </c>
      <c r="Q2" s="363" t="s">
        <v>95</v>
      </c>
      <c r="R2" s="364" t="s">
        <v>96</v>
      </c>
      <c r="S2" s="365" t="s">
        <v>97</v>
      </c>
      <c r="U2" s="362" t="s">
        <v>621</v>
      </c>
      <c r="V2" s="363" t="s">
        <v>95</v>
      </c>
      <c r="W2" s="364" t="s">
        <v>96</v>
      </c>
      <c r="X2" s="365" t="s">
        <v>97</v>
      </c>
      <c r="Y2" s="149"/>
      <c r="Z2" s="362" t="s">
        <v>616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>
        <v>77</v>
      </c>
      <c r="W4" s="164"/>
      <c r="X4" s="370">
        <f aca="true" t="shared" si="4" ref="X4:X13">V4+W4</f>
        <v>77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>
        <v>63.5</v>
      </c>
      <c r="AB5" s="164"/>
      <c r="AC5" s="370">
        <f t="shared" si="5"/>
        <v>63.5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>
        <v>66</v>
      </c>
      <c r="C8" s="164"/>
      <c r="D8" s="370">
        <f t="shared" si="0"/>
        <v>66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>
        <v>67.5</v>
      </c>
      <c r="H9" s="164"/>
      <c r="I9" s="370">
        <f t="shared" si="1"/>
        <v>67.5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>
        <v>77.5</v>
      </c>
      <c r="M10" s="164"/>
      <c r="N10" s="370">
        <f t="shared" si="2"/>
        <v>77.5</v>
      </c>
      <c r="O10" s="19"/>
      <c r="P10" s="369"/>
      <c r="Q10" s="164">
        <v>76</v>
      </c>
      <c r="R10" s="164"/>
      <c r="S10" s="370">
        <f t="shared" si="3"/>
        <v>76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66</v>
      </c>
      <c r="C22" s="592"/>
      <c r="D22" s="548"/>
      <c r="F22" s="78" t="s">
        <v>101</v>
      </c>
      <c r="G22" s="592">
        <f>SUM(I3:I21)</f>
        <v>67.5</v>
      </c>
      <c r="H22" s="592"/>
      <c r="I22" s="548"/>
      <c r="J22" s="28"/>
      <c r="K22" s="78" t="s">
        <v>101</v>
      </c>
      <c r="L22" s="592">
        <f>SUM(N3:N21)</f>
        <v>77.5</v>
      </c>
      <c r="M22" s="592"/>
      <c r="N22" s="548"/>
      <c r="P22" s="78" t="s">
        <v>101</v>
      </c>
      <c r="Q22" s="592">
        <f>SUM(S3:S21)</f>
        <v>76</v>
      </c>
      <c r="R22" s="592"/>
      <c r="S22" s="548"/>
      <c r="T22" s="40"/>
      <c r="U22" s="78" t="s">
        <v>101</v>
      </c>
      <c r="V22" s="592">
        <f>SUM(X3:X21)</f>
        <v>77</v>
      </c>
      <c r="W22" s="592"/>
      <c r="X22" s="548"/>
      <c r="Y22" s="40"/>
      <c r="Z22" s="78" t="s">
        <v>101</v>
      </c>
      <c r="AA22" s="592">
        <f>SUM(AC3:AC21)</f>
        <v>63.5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1</v>
      </c>
      <c r="H25" s="592"/>
      <c r="I25" s="548"/>
      <c r="J25" s="28"/>
      <c r="K25" s="78" t="s">
        <v>102</v>
      </c>
      <c r="L25" s="595">
        <v>2</v>
      </c>
      <c r="M25" s="592"/>
      <c r="N25" s="548"/>
      <c r="P25" s="78" t="s">
        <v>102</v>
      </c>
      <c r="Q25" s="595">
        <v>1</v>
      </c>
      <c r="R25" s="592"/>
      <c r="S25" s="548"/>
      <c r="T25" s="116"/>
      <c r="U25" s="78" t="s">
        <v>102</v>
      </c>
      <c r="V25" s="595">
        <v>1</v>
      </c>
      <c r="W25" s="592"/>
      <c r="X25" s="548"/>
      <c r="Y25" s="40"/>
      <c r="Z25" s="78" t="s">
        <v>102</v>
      </c>
      <c r="AA25" s="595">
        <v>4</v>
      </c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>
        <v>2</v>
      </c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>
        <v>-3</v>
      </c>
      <c r="R26" s="592"/>
      <c r="S26" s="548"/>
      <c r="T26" s="116"/>
      <c r="U26" s="78" t="s">
        <v>99</v>
      </c>
      <c r="V26" s="592">
        <v>-1</v>
      </c>
      <c r="W26" s="592"/>
      <c r="X26" s="548"/>
      <c r="Y26" s="40"/>
      <c r="Z26" s="78" t="s">
        <v>99</v>
      </c>
      <c r="AA26" s="592">
        <v>2</v>
      </c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>
        <v>1</v>
      </c>
      <c r="M27" s="592"/>
      <c r="N27" s="548"/>
      <c r="P27" s="78" t="s">
        <v>100</v>
      </c>
      <c r="Q27" s="592">
        <v>-1</v>
      </c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69</v>
      </c>
      <c r="C28" s="593"/>
      <c r="D28" s="594"/>
      <c r="E28" s="153"/>
      <c r="F28" s="152" t="s">
        <v>8</v>
      </c>
      <c r="G28" s="593">
        <f>SUM(G22:I27)</f>
        <v>70.5</v>
      </c>
      <c r="H28" s="593"/>
      <c r="I28" s="594"/>
      <c r="J28" s="162"/>
      <c r="K28" s="152" t="s">
        <v>8</v>
      </c>
      <c r="L28" s="593">
        <f>SUM(L22:N27)</f>
        <v>82.5</v>
      </c>
      <c r="M28" s="593"/>
      <c r="N28" s="594"/>
      <c r="O28" s="153"/>
      <c r="P28" s="152" t="s">
        <v>8</v>
      </c>
      <c r="Q28" s="593">
        <f>SUM(Q22:S27)</f>
        <v>73</v>
      </c>
      <c r="R28" s="593"/>
      <c r="S28" s="594"/>
      <c r="T28" s="155"/>
      <c r="U28" s="152" t="s">
        <v>8</v>
      </c>
      <c r="V28" s="593">
        <f>SUM(V22:X27)</f>
        <v>79</v>
      </c>
      <c r="W28" s="593"/>
      <c r="X28" s="594"/>
      <c r="Y28" s="153"/>
      <c r="Z28" s="152" t="s">
        <v>8</v>
      </c>
      <c r="AA28" s="593">
        <f>SUM(AA22:AC27)</f>
        <v>69.5</v>
      </c>
      <c r="AB28" s="593"/>
      <c r="AC28" s="594"/>
    </row>
    <row r="29" spans="1:29" ht="35.25" customHeight="1">
      <c r="A29" s="156">
        <v>1</v>
      </c>
      <c r="C29" s="3" t="s">
        <v>181</v>
      </c>
      <c r="F29" s="157">
        <v>1</v>
      </c>
      <c r="H29" s="3" t="s">
        <v>294</v>
      </c>
      <c r="K29" s="156">
        <v>3</v>
      </c>
      <c r="M29" s="3" t="s">
        <v>659</v>
      </c>
      <c r="P29" s="157">
        <v>2</v>
      </c>
      <c r="R29" s="3" t="s">
        <v>660</v>
      </c>
      <c r="T29" s="40"/>
      <c r="U29" s="156">
        <v>3</v>
      </c>
      <c r="V29" s="3"/>
      <c r="W29" s="3" t="s">
        <v>657</v>
      </c>
      <c r="X29" s="3"/>
      <c r="Y29" s="40"/>
      <c r="Z29" s="157">
        <v>1</v>
      </c>
      <c r="AA29" s="3"/>
      <c r="AB29" s="3" t="s">
        <v>260</v>
      </c>
      <c r="AC29" s="3"/>
    </row>
    <row r="30" spans="20:21" ht="13.5" thickBot="1">
      <c r="T30" s="40"/>
      <c r="U30" s="40"/>
    </row>
    <row r="31" spans="1:21" ht="13.5" thickBot="1">
      <c r="A31" s="422" t="s">
        <v>36</v>
      </c>
      <c r="B31" s="363" t="s">
        <v>95</v>
      </c>
      <c r="C31" s="364" t="s">
        <v>96</v>
      </c>
      <c r="D31" s="365" t="s">
        <v>97</v>
      </c>
      <c r="E31" s="149"/>
      <c r="F31" s="362" t="s">
        <v>650</v>
      </c>
      <c r="G31" s="363" t="s">
        <v>95</v>
      </c>
      <c r="H31" s="364" t="s">
        <v>96</v>
      </c>
      <c r="I31" s="365" t="s">
        <v>97</v>
      </c>
      <c r="J31" s="149"/>
      <c r="K31" s="362" t="s">
        <v>618</v>
      </c>
      <c r="L31" s="363" t="s">
        <v>95</v>
      </c>
      <c r="M31" s="364" t="s">
        <v>96</v>
      </c>
      <c r="N31" s="365" t="s">
        <v>97</v>
      </c>
      <c r="O31" s="149"/>
      <c r="P31" s="362" t="s">
        <v>614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 t="s">
        <v>237</v>
      </c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9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 t="s">
        <v>517</v>
      </c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9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 t="s">
        <v>502</v>
      </c>
      <c r="B34" s="164">
        <v>75</v>
      </c>
      <c r="C34" s="164"/>
      <c r="D34" s="370">
        <f t="shared" si="12"/>
        <v>75</v>
      </c>
      <c r="E34" s="19"/>
      <c r="F34" s="369"/>
      <c r="G34" s="164"/>
      <c r="H34" s="164"/>
      <c r="I34" s="370">
        <f t="shared" si="13"/>
        <v>0</v>
      </c>
      <c r="J34" s="19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 t="s">
        <v>504</v>
      </c>
      <c r="B35" s="164"/>
      <c r="C35" s="164"/>
      <c r="D35" s="370">
        <f t="shared" si="12"/>
        <v>0</v>
      </c>
      <c r="E35" s="19"/>
      <c r="F35" s="369"/>
      <c r="G35" s="164">
        <v>84</v>
      </c>
      <c r="H35" s="164"/>
      <c r="I35" s="370">
        <f t="shared" si="13"/>
        <v>84</v>
      </c>
      <c r="J35" s="19"/>
      <c r="K35" s="369"/>
      <c r="L35" s="164">
        <v>74.5</v>
      </c>
      <c r="M35" s="164"/>
      <c r="N35" s="370">
        <f t="shared" si="14"/>
        <v>74.5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 t="s">
        <v>471</v>
      </c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9"/>
      <c r="K36" s="369"/>
      <c r="L36" s="164"/>
      <c r="M36" s="164"/>
      <c r="N36" s="370">
        <f t="shared" si="14"/>
        <v>0</v>
      </c>
      <c r="O36" s="19"/>
      <c r="P36" s="369"/>
      <c r="Q36" s="164">
        <v>76.5</v>
      </c>
      <c r="R36" s="164"/>
      <c r="S36" s="370">
        <f t="shared" si="15"/>
        <v>76.5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 t="s">
        <v>363</v>
      </c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9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 t="s">
        <v>511</v>
      </c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9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 t="s">
        <v>514</v>
      </c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9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 t="s">
        <v>516</v>
      </c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9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 t="s">
        <v>500</v>
      </c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9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 t="s">
        <v>498</v>
      </c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9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9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 t="s">
        <v>435</v>
      </c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9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 t="s">
        <v>519</v>
      </c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9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 t="s">
        <v>350</v>
      </c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9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 t="s">
        <v>338</v>
      </c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9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 t="s">
        <v>372</v>
      </c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9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 t="s">
        <v>456</v>
      </c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9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 t="s">
        <v>496</v>
      </c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9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75</v>
      </c>
      <c r="C51" s="592"/>
      <c r="D51" s="548"/>
      <c r="F51" s="78" t="s">
        <v>101</v>
      </c>
      <c r="G51" s="592">
        <f>SUM(I32:I50)</f>
        <v>84</v>
      </c>
      <c r="H51" s="592"/>
      <c r="I51" s="548"/>
      <c r="J51" s="28"/>
      <c r="K51" s="78" t="s">
        <v>101</v>
      </c>
      <c r="L51" s="592">
        <f>SUM(N32:N50)</f>
        <v>74.5</v>
      </c>
      <c r="M51" s="592"/>
      <c r="N51" s="548"/>
      <c r="P51" s="78" t="s">
        <v>101</v>
      </c>
      <c r="Q51" s="592">
        <f>SUM(S32:S50)</f>
        <v>76.5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>
        <v>1</v>
      </c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>
        <v>-3</v>
      </c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>
        <v>-1</v>
      </c>
      <c r="R54" s="592"/>
      <c r="S54" s="548"/>
    </row>
    <row r="55" spans="1:19" ht="12.75">
      <c r="A55" s="78" t="s">
        <v>99</v>
      </c>
      <c r="B55" s="592">
        <v>2</v>
      </c>
      <c r="C55" s="592"/>
      <c r="D55" s="548"/>
      <c r="F55" s="78" t="s">
        <v>99</v>
      </c>
      <c r="G55" s="592">
        <v>-2</v>
      </c>
      <c r="H55" s="592"/>
      <c r="I55" s="548"/>
      <c r="J55" s="28"/>
      <c r="K55" s="78" t="s">
        <v>99</v>
      </c>
      <c r="L55" s="592">
        <v>-1</v>
      </c>
      <c r="M55" s="592"/>
      <c r="N55" s="548"/>
      <c r="P55" s="78" t="s">
        <v>99</v>
      </c>
      <c r="Q55" s="592">
        <v>-1</v>
      </c>
      <c r="R55" s="592"/>
      <c r="S55" s="548"/>
    </row>
    <row r="56" spans="1:19" ht="12.75">
      <c r="A56" s="78" t="s">
        <v>100</v>
      </c>
      <c r="B56" s="592">
        <v>-2</v>
      </c>
      <c r="C56" s="592"/>
      <c r="D56" s="548"/>
      <c r="F56" s="78" t="s">
        <v>100</v>
      </c>
      <c r="G56" s="592">
        <v>2</v>
      </c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77</v>
      </c>
      <c r="C57" s="593"/>
      <c r="D57" s="594"/>
      <c r="E57" s="153"/>
      <c r="F57" s="152" t="s">
        <v>8</v>
      </c>
      <c r="G57" s="593">
        <f>SUM(G51:I56)</f>
        <v>82</v>
      </c>
      <c r="H57" s="593"/>
      <c r="I57" s="594"/>
      <c r="J57" s="162"/>
      <c r="K57" s="152" t="s">
        <v>8</v>
      </c>
      <c r="L57" s="593">
        <f>SUM(L51:N56)</f>
        <v>75.5</v>
      </c>
      <c r="M57" s="593"/>
      <c r="N57" s="594"/>
      <c r="O57" s="153"/>
      <c r="P57" s="152" t="s">
        <v>8</v>
      </c>
      <c r="Q57" s="593">
        <f>SUM(Q51:S56)</f>
        <v>74.5</v>
      </c>
      <c r="R57" s="593"/>
      <c r="S57" s="594"/>
    </row>
    <row r="58" spans="1:18" ht="37.5">
      <c r="A58" s="156">
        <v>2</v>
      </c>
      <c r="C58" s="3" t="s">
        <v>651</v>
      </c>
      <c r="F58" s="157">
        <v>3</v>
      </c>
      <c r="H58" s="3" t="s">
        <v>652</v>
      </c>
      <c r="K58" s="156">
        <v>2</v>
      </c>
      <c r="M58" s="3" t="s">
        <v>654</v>
      </c>
      <c r="P58" s="157">
        <v>2</v>
      </c>
      <c r="R58" s="3" t="s">
        <v>655</v>
      </c>
    </row>
    <row r="63" spans="1:2" ht="12.75">
      <c r="A63" s="105" t="s">
        <v>139</v>
      </c>
      <c r="B63" s="282">
        <f>L22</f>
        <v>77.5</v>
      </c>
    </row>
    <row r="64" spans="1:2" ht="12.75">
      <c r="A64" s="105" t="s">
        <v>140</v>
      </c>
      <c r="B64" s="282">
        <f>AA22</f>
        <v>63.5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75</v>
      </c>
    </row>
    <row r="68" spans="1:2" ht="12.75">
      <c r="A68" s="105" t="s">
        <v>144</v>
      </c>
      <c r="B68" s="282">
        <f>L51</f>
        <v>74.5</v>
      </c>
    </row>
    <row r="69" spans="1:2" ht="12.75">
      <c r="A69" s="105" t="s">
        <v>145</v>
      </c>
      <c r="B69" s="282">
        <f>Q22</f>
        <v>76</v>
      </c>
    </row>
    <row r="70" spans="1:2" ht="12.75">
      <c r="A70" s="105" t="s">
        <v>146</v>
      </c>
      <c r="B70" s="282">
        <f>G51</f>
        <v>84</v>
      </c>
    </row>
    <row r="71" spans="1:2" ht="12.75">
      <c r="A71" s="105" t="s">
        <v>147</v>
      </c>
      <c r="B71" s="282">
        <f>Q51</f>
        <v>76.5</v>
      </c>
    </row>
    <row r="72" spans="1:2" ht="12.75">
      <c r="A72" s="105" t="s">
        <v>148</v>
      </c>
      <c r="B72" s="282">
        <f>B22</f>
        <v>66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L41" sqref="L4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4" width="5.7109375" style="3" customWidth="1"/>
    <col min="5" max="5" width="0.9921875" style="40" customWidth="1"/>
    <col min="6" max="6" width="15.140625" style="0" bestFit="1" customWidth="1"/>
    <col min="7" max="7" width="5.140625" style="3" customWidth="1"/>
    <col min="8" max="8" width="6.00390625" style="3" customWidth="1"/>
    <col min="9" max="9" width="5.57421875" style="3" bestFit="1" customWidth="1"/>
    <col min="10" max="10" width="9.421875" style="3" customWidth="1"/>
    <col min="11" max="11" width="15.28125" style="0" bestFit="1" customWidth="1"/>
    <col min="12" max="12" width="5.57421875" style="3" customWidth="1"/>
    <col min="13" max="13" width="5.7109375" style="3" customWidth="1"/>
    <col min="14" max="14" width="5.57421875" style="3" bestFit="1" customWidth="1"/>
    <col min="15" max="15" width="1.1484375" style="40" customWidth="1"/>
    <col min="16" max="16" width="16.00390625" style="0" bestFit="1" customWidth="1"/>
    <col min="17" max="17" width="5.57421875" style="3" bestFit="1" customWidth="1"/>
    <col min="18" max="18" width="4.8515625" style="3" customWidth="1"/>
    <col min="19" max="19" width="5.57421875" style="3" bestFit="1" customWidth="1"/>
    <col min="21" max="21" width="14.421875" style="0" customWidth="1"/>
    <col min="22" max="22" width="5.421875" style="0" customWidth="1"/>
    <col min="23" max="23" width="5.00390625" style="0" customWidth="1"/>
    <col min="24" max="24" width="5.57421875" style="0" bestFit="1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5.8515625" style="0" customWidth="1"/>
  </cols>
  <sheetData>
    <row r="1" spans="1:11" ht="13.5" thickBot="1">
      <c r="A1" s="145" t="s">
        <v>107</v>
      </c>
      <c r="K1" s="16"/>
    </row>
    <row r="2" spans="1:29" s="2" customFormat="1" ht="13.5" thickBot="1">
      <c r="A2" s="362" t="s">
        <v>664</v>
      </c>
      <c r="B2" s="363" t="s">
        <v>95</v>
      </c>
      <c r="C2" s="364" t="s">
        <v>96</v>
      </c>
      <c r="D2" s="365" t="s">
        <v>97</v>
      </c>
      <c r="E2" s="149"/>
      <c r="F2" s="362" t="s">
        <v>649</v>
      </c>
      <c r="G2" s="363" t="s">
        <v>95</v>
      </c>
      <c r="H2" s="364" t="s">
        <v>96</v>
      </c>
      <c r="I2" s="365" t="s">
        <v>97</v>
      </c>
      <c r="J2" s="161"/>
      <c r="K2" s="362" t="s">
        <v>616</v>
      </c>
      <c r="L2" s="363" t="s">
        <v>95</v>
      </c>
      <c r="M2" s="364" t="s">
        <v>96</v>
      </c>
      <c r="N2" s="365" t="s">
        <v>97</v>
      </c>
      <c r="O2" s="149"/>
      <c r="P2" s="362" t="s">
        <v>622</v>
      </c>
      <c r="Q2" s="363" t="s">
        <v>95</v>
      </c>
      <c r="R2" s="364" t="s">
        <v>96</v>
      </c>
      <c r="S2" s="365" t="s">
        <v>97</v>
      </c>
      <c r="U2" s="362" t="s">
        <v>617</v>
      </c>
      <c r="V2" s="363" t="s">
        <v>95</v>
      </c>
      <c r="W2" s="364" t="s">
        <v>96</v>
      </c>
      <c r="X2" s="365" t="s">
        <v>97</v>
      </c>
      <c r="Y2" s="149"/>
      <c r="Z2" s="362" t="s">
        <v>621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>
        <v>61.5</v>
      </c>
      <c r="M9" s="164"/>
      <c r="N9" s="370">
        <f t="shared" si="2"/>
        <v>61.5</v>
      </c>
      <c r="O9" s="19"/>
      <c r="P9" s="369"/>
      <c r="Q9" s="164">
        <v>65.5</v>
      </c>
      <c r="R9" s="164"/>
      <c r="S9" s="370">
        <f t="shared" si="3"/>
        <v>65.5</v>
      </c>
      <c r="U9" s="369"/>
      <c r="V9" s="164">
        <v>83</v>
      </c>
      <c r="W9" s="164"/>
      <c r="X9" s="370">
        <f t="shared" si="4"/>
        <v>83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>
        <v>73</v>
      </c>
      <c r="C10" s="164"/>
      <c r="D10" s="370">
        <f t="shared" si="0"/>
        <v>73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>
        <v>67.5</v>
      </c>
      <c r="AB10" s="164"/>
      <c r="AC10" s="370">
        <f t="shared" si="5"/>
        <v>67.5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>
        <v>66.5</v>
      </c>
      <c r="H11" s="164"/>
      <c r="I11" s="370">
        <f t="shared" si="1"/>
        <v>66.5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73</v>
      </c>
      <c r="C22" s="592"/>
      <c r="D22" s="548"/>
      <c r="F22" s="78" t="s">
        <v>101</v>
      </c>
      <c r="G22" s="592">
        <f>SUM(I3:I21)</f>
        <v>66.5</v>
      </c>
      <c r="H22" s="592"/>
      <c r="I22" s="548"/>
      <c r="J22" s="28"/>
      <c r="K22" s="78" t="s">
        <v>101</v>
      </c>
      <c r="L22" s="592">
        <f>SUM(N3:N21)</f>
        <v>61.5</v>
      </c>
      <c r="M22" s="592"/>
      <c r="N22" s="548"/>
      <c r="P22" s="78" t="s">
        <v>101</v>
      </c>
      <c r="Q22" s="592">
        <f>SUM(S3:S21)</f>
        <v>65.5</v>
      </c>
      <c r="R22" s="592"/>
      <c r="S22" s="548"/>
      <c r="T22" s="40"/>
      <c r="U22" s="78" t="s">
        <v>101</v>
      </c>
      <c r="V22" s="592">
        <f>SUM(X3:X21)</f>
        <v>83</v>
      </c>
      <c r="W22" s="592"/>
      <c r="X22" s="548"/>
      <c r="Y22" s="40"/>
      <c r="Z22" s="78" t="s">
        <v>101</v>
      </c>
      <c r="AA22" s="592">
        <f>SUM(AC3:AC21)</f>
        <v>67.5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>
        <v>-1</v>
      </c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>
        <v>4</v>
      </c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>
        <v>2</v>
      </c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>
        <v>3</v>
      </c>
      <c r="W25" s="592"/>
      <c r="X25" s="548"/>
      <c r="Y25" s="40"/>
      <c r="Z25" s="78" t="s">
        <v>102</v>
      </c>
      <c r="AA25" s="595">
        <v>-2</v>
      </c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>
        <v>2</v>
      </c>
      <c r="W26" s="592"/>
      <c r="X26" s="548"/>
      <c r="Y26" s="40"/>
      <c r="Z26" s="78" t="s">
        <v>99</v>
      </c>
      <c r="AA26" s="592">
        <v>1</v>
      </c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>
        <v>1</v>
      </c>
      <c r="W27" s="592"/>
      <c r="X27" s="548"/>
      <c r="Y27" s="40"/>
      <c r="Z27" s="78" t="s">
        <v>100</v>
      </c>
      <c r="AA27" s="592">
        <v>-1</v>
      </c>
      <c r="AB27" s="592"/>
      <c r="AC27" s="548"/>
    </row>
    <row r="28" spans="1:29" s="154" customFormat="1" ht="18.75">
      <c r="A28" s="152" t="s">
        <v>8</v>
      </c>
      <c r="B28" s="593">
        <f>SUM(B22:D27)</f>
        <v>79</v>
      </c>
      <c r="C28" s="593"/>
      <c r="D28" s="594"/>
      <c r="E28" s="153"/>
      <c r="F28" s="152" t="s">
        <v>8</v>
      </c>
      <c r="G28" s="593">
        <f>SUM(G22:I27)</f>
        <v>66.5</v>
      </c>
      <c r="H28" s="593"/>
      <c r="I28" s="594"/>
      <c r="J28" s="162"/>
      <c r="K28" s="152" t="s">
        <v>8</v>
      </c>
      <c r="L28" s="593">
        <f>SUM(L22:N27)</f>
        <v>64.5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2" t="s">
        <v>8</v>
      </c>
      <c r="V28" s="593">
        <f>SUM(V22:X27)</f>
        <v>91</v>
      </c>
      <c r="W28" s="593"/>
      <c r="X28" s="594"/>
      <c r="Y28" s="153"/>
      <c r="Z28" s="152" t="s">
        <v>8</v>
      </c>
      <c r="AA28" s="593">
        <f>SUM(AA22:AC27)</f>
        <v>65.5</v>
      </c>
      <c r="AB28" s="593"/>
      <c r="AC28" s="594"/>
    </row>
    <row r="29" spans="1:29" ht="35.25" customHeight="1">
      <c r="A29" s="156">
        <v>3</v>
      </c>
      <c r="C29" s="3" t="s">
        <v>670</v>
      </c>
      <c r="F29" s="157">
        <v>1</v>
      </c>
      <c r="H29" s="3" t="s">
        <v>231</v>
      </c>
      <c r="K29" s="156">
        <v>0</v>
      </c>
      <c r="P29" s="157">
        <v>0</v>
      </c>
      <c r="T29" s="40"/>
      <c r="U29" s="156">
        <v>5</v>
      </c>
      <c r="V29" s="3"/>
      <c r="W29" s="3" t="s">
        <v>665</v>
      </c>
      <c r="X29" s="3"/>
      <c r="Y29" s="40"/>
      <c r="Z29" s="157">
        <v>0</v>
      </c>
      <c r="AA29" s="3"/>
      <c r="AB29" s="3"/>
      <c r="AC29" s="3"/>
    </row>
    <row r="30" spans="3:22" ht="13.5" thickBot="1">
      <c r="C30" s="3" t="s">
        <v>468</v>
      </c>
      <c r="T30" s="40"/>
      <c r="U30" s="40"/>
      <c r="V30" t="s">
        <v>666</v>
      </c>
    </row>
    <row r="31" spans="1:21" ht="13.5" thickBot="1">
      <c r="A31" s="362" t="s">
        <v>620</v>
      </c>
      <c r="B31" s="363" t="s">
        <v>95</v>
      </c>
      <c r="C31" s="364" t="s">
        <v>96</v>
      </c>
      <c r="D31" s="365" t="s">
        <v>97</v>
      </c>
      <c r="E31" s="149"/>
      <c r="F31" s="362" t="s">
        <v>615</v>
      </c>
      <c r="G31" s="363" t="s">
        <v>95</v>
      </c>
      <c r="H31" s="364" t="s">
        <v>96</v>
      </c>
      <c r="I31" s="365" t="s">
        <v>97</v>
      </c>
      <c r="J31" s="161"/>
      <c r="K31" s="362" t="s">
        <v>618</v>
      </c>
      <c r="L31" s="363" t="s">
        <v>95</v>
      </c>
      <c r="M31" s="364" t="s">
        <v>96</v>
      </c>
      <c r="N31" s="365" t="s">
        <v>97</v>
      </c>
      <c r="O31" s="149"/>
      <c r="P31" s="422" t="s">
        <v>36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 t="s">
        <v>237</v>
      </c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 t="s">
        <v>503</v>
      </c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 t="s">
        <v>502</v>
      </c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 t="s">
        <v>466</v>
      </c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 t="s">
        <v>350</v>
      </c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>
        <v>69</v>
      </c>
      <c r="C37" s="164"/>
      <c r="D37" s="370">
        <f t="shared" si="12"/>
        <v>69</v>
      </c>
      <c r="E37" s="19"/>
      <c r="F37" s="369"/>
      <c r="G37" s="164">
        <v>80.5</v>
      </c>
      <c r="H37" s="164"/>
      <c r="I37" s="370">
        <f t="shared" si="13"/>
        <v>80.5</v>
      </c>
      <c r="J37" s="17"/>
      <c r="K37" s="369"/>
      <c r="L37" s="164">
        <v>75.5</v>
      </c>
      <c r="M37" s="164"/>
      <c r="N37" s="370">
        <f t="shared" si="14"/>
        <v>75.5</v>
      </c>
      <c r="O37" s="19"/>
      <c r="P37" s="369" t="s">
        <v>363</v>
      </c>
      <c r="Q37" s="164">
        <v>63</v>
      </c>
      <c r="R37" s="164"/>
      <c r="S37" s="370">
        <f t="shared" si="15"/>
        <v>63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 t="s">
        <v>511</v>
      </c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 t="s">
        <v>514</v>
      </c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 t="s">
        <v>516</v>
      </c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 t="s">
        <v>500</v>
      </c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 t="s">
        <v>496</v>
      </c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 t="s">
        <v>435</v>
      </c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 t="s">
        <v>506</v>
      </c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 t="s">
        <v>517</v>
      </c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 t="s">
        <v>338</v>
      </c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 t="s">
        <v>510</v>
      </c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 t="s">
        <v>498</v>
      </c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 t="s">
        <v>309</v>
      </c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69</v>
      </c>
      <c r="C51" s="592"/>
      <c r="D51" s="548"/>
      <c r="F51" s="78" t="s">
        <v>101</v>
      </c>
      <c r="G51" s="592">
        <f>SUM(I32:I50)</f>
        <v>80.5</v>
      </c>
      <c r="H51" s="592"/>
      <c r="I51" s="548"/>
      <c r="J51" s="28"/>
      <c r="K51" s="78" t="s">
        <v>101</v>
      </c>
      <c r="L51" s="592">
        <f>SUM(N32:N50)</f>
        <v>75.5</v>
      </c>
      <c r="M51" s="592"/>
      <c r="N51" s="548"/>
      <c r="P51" s="78" t="s">
        <v>101</v>
      </c>
      <c r="Q51" s="592">
        <f>SUM(S32:S50)</f>
        <v>63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>
        <v>-1</v>
      </c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>
        <v>1</v>
      </c>
      <c r="M54" s="592"/>
      <c r="N54" s="548"/>
      <c r="P54" s="78" t="s">
        <v>102</v>
      </c>
      <c r="Q54" s="595">
        <v>1</v>
      </c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>
        <v>2</v>
      </c>
      <c r="M55" s="592"/>
      <c r="N55" s="548"/>
      <c r="P55" s="78" t="s">
        <v>99</v>
      </c>
      <c r="Q55" s="592">
        <v>-2</v>
      </c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70</v>
      </c>
      <c r="C57" s="593"/>
      <c r="D57" s="594"/>
      <c r="E57" s="153"/>
      <c r="F57" s="152" t="s">
        <v>8</v>
      </c>
      <c r="G57" s="593">
        <f>SUM(G51:I56)</f>
        <v>80.5</v>
      </c>
      <c r="H57" s="593"/>
      <c r="I57" s="594"/>
      <c r="J57" s="162"/>
      <c r="K57" s="152" t="s">
        <v>8</v>
      </c>
      <c r="L57" s="593">
        <f>SUM(L51:N56)</f>
        <v>80.5</v>
      </c>
      <c r="M57" s="593"/>
      <c r="N57" s="594"/>
      <c r="O57" s="153"/>
      <c r="P57" s="152" t="s">
        <v>8</v>
      </c>
      <c r="Q57" s="593">
        <f>SUM(Q51:S56)</f>
        <v>62</v>
      </c>
      <c r="R57" s="593"/>
      <c r="S57" s="594"/>
    </row>
    <row r="58" spans="1:16" ht="37.5">
      <c r="A58" s="156">
        <v>1</v>
      </c>
      <c r="C58" s="3" t="s">
        <v>210</v>
      </c>
      <c r="F58" s="157">
        <v>3</v>
      </c>
      <c r="H58" s="3" t="s">
        <v>672</v>
      </c>
      <c r="K58" s="156">
        <v>3</v>
      </c>
      <c r="M58" s="3" t="s">
        <v>668</v>
      </c>
      <c r="P58" s="157">
        <v>0</v>
      </c>
    </row>
    <row r="63" spans="1:2" ht="12.75">
      <c r="A63" s="105" t="s">
        <v>139</v>
      </c>
      <c r="B63" s="282">
        <f>G51</f>
        <v>80.5</v>
      </c>
    </row>
    <row r="64" spans="1:2" ht="12.75">
      <c r="A64" s="105" t="s">
        <v>140</v>
      </c>
      <c r="B64" s="282">
        <f>L22</f>
        <v>61.5</v>
      </c>
    </row>
    <row r="65" spans="1:2" ht="12.75">
      <c r="A65" s="105" t="s">
        <v>141</v>
      </c>
      <c r="B65" s="282">
        <f>AA22</f>
        <v>67.5</v>
      </c>
    </row>
    <row r="66" spans="1:2" ht="12.75">
      <c r="A66" s="105" t="s">
        <v>142</v>
      </c>
      <c r="B66" s="282">
        <f>B51</f>
        <v>69</v>
      </c>
    </row>
    <row r="67" spans="1:2" ht="12.75">
      <c r="A67" s="105" t="s">
        <v>143</v>
      </c>
      <c r="B67" s="282">
        <f>Q51</f>
        <v>63</v>
      </c>
    </row>
    <row r="68" spans="1:2" ht="12.75">
      <c r="A68" s="105" t="s">
        <v>144</v>
      </c>
      <c r="B68" s="282">
        <f>L51</f>
        <v>75.5</v>
      </c>
    </row>
    <row r="69" spans="1:2" ht="12.75">
      <c r="A69" s="105" t="s">
        <v>145</v>
      </c>
      <c r="B69" s="282">
        <f>G22</f>
        <v>66.5</v>
      </c>
    </row>
    <row r="70" spans="1:2" ht="12.75">
      <c r="A70" s="105" t="s">
        <v>146</v>
      </c>
      <c r="B70" s="282">
        <f>V22</f>
        <v>83</v>
      </c>
    </row>
    <row r="71" spans="1:2" ht="12.75">
      <c r="A71" s="105" t="s">
        <v>147</v>
      </c>
      <c r="B71" s="282">
        <f>B22</f>
        <v>73</v>
      </c>
    </row>
    <row r="72" spans="1:2" ht="12.75">
      <c r="A72" s="105" t="s">
        <v>148</v>
      </c>
      <c r="B72" s="282">
        <f>Q22</f>
        <v>65.5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M2" sqref="M2:P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140625" style="0" bestFit="1" customWidth="1"/>
    <col min="7" max="7" width="5.57421875" style="3" bestFit="1" customWidth="1"/>
    <col min="8" max="8" width="5.140625" style="3" bestFit="1" customWidth="1"/>
    <col min="9" max="9" width="5.00390625" style="3" customWidth="1"/>
    <col min="10" max="10" width="4.00390625" style="3" customWidth="1"/>
    <col min="11" max="11" width="3.00390625" style="40" customWidth="1"/>
    <col min="12" max="12" width="4.00390625" style="0" customWidth="1"/>
    <col min="13" max="13" width="16.00390625" style="0" bestFit="1" customWidth="1"/>
    <col min="14" max="14" width="5.28125" style="3" customWidth="1"/>
    <col min="15" max="15" width="5.140625" style="3" bestFit="1" customWidth="1"/>
    <col min="16" max="16" width="5.00390625" style="3" bestFit="1" customWidth="1"/>
    <col min="17" max="17" width="3.00390625" style="40" customWidth="1"/>
    <col min="18" max="18" width="15.57421875" style="0" bestFit="1" customWidth="1"/>
    <col min="19" max="19" width="7.28125" style="3" customWidth="1"/>
    <col min="20" max="20" width="5.140625" style="3" bestFit="1" customWidth="1"/>
    <col min="21" max="21" width="5.00390625" style="3" bestFit="1" customWidth="1"/>
    <col min="23" max="23" width="16.28125" style="0" bestFit="1" customWidth="1"/>
    <col min="24" max="24" width="5.57421875" style="0" bestFit="1" customWidth="1"/>
    <col min="25" max="25" width="5.00390625" style="0" customWidth="1"/>
    <col min="26" max="26" width="4.7109375" style="0" customWidth="1"/>
    <col min="27" max="27" width="2.28125" style="0" customWidth="1"/>
    <col min="28" max="28" width="15.57421875" style="0" customWidth="1"/>
    <col min="29" max="29" width="6.00390625" style="0" customWidth="1"/>
    <col min="30" max="31" width="4.7109375" style="0" customWidth="1"/>
  </cols>
  <sheetData>
    <row r="1" spans="1:13" ht="13.5" thickBot="1">
      <c r="A1" s="145" t="s">
        <v>108</v>
      </c>
      <c r="M1" s="16"/>
    </row>
    <row r="2" spans="1:31" s="2" customFormat="1" ht="13.5" thickBot="1">
      <c r="A2" s="362" t="s">
        <v>18</v>
      </c>
      <c r="B2" s="363" t="s">
        <v>95</v>
      </c>
      <c r="C2" s="364" t="s">
        <v>96</v>
      </c>
      <c r="D2" s="365" t="s">
        <v>97</v>
      </c>
      <c r="E2" s="149"/>
      <c r="F2" s="362" t="s">
        <v>40</v>
      </c>
      <c r="G2" s="363" t="s">
        <v>95</v>
      </c>
      <c r="H2" s="364" t="s">
        <v>96</v>
      </c>
      <c r="I2" s="365" t="s">
        <v>97</v>
      </c>
      <c r="J2" s="161"/>
      <c r="K2" s="158"/>
      <c r="M2" s="362" t="s">
        <v>182</v>
      </c>
      <c r="N2" s="363" t="s">
        <v>95</v>
      </c>
      <c r="O2" s="364" t="s">
        <v>96</v>
      </c>
      <c r="P2" s="365" t="s">
        <v>97</v>
      </c>
      <c r="Q2" s="149"/>
      <c r="R2" s="362" t="s">
        <v>1</v>
      </c>
      <c r="S2" s="363" t="s">
        <v>95</v>
      </c>
      <c r="T2" s="364" t="s">
        <v>96</v>
      </c>
      <c r="U2" s="365" t="s">
        <v>97</v>
      </c>
      <c r="W2" s="362" t="s">
        <v>43</v>
      </c>
      <c r="X2" s="363" t="s">
        <v>95</v>
      </c>
      <c r="Y2" s="364" t="s">
        <v>96</v>
      </c>
      <c r="Z2" s="365" t="s">
        <v>97</v>
      </c>
      <c r="AA2" s="149"/>
      <c r="AB2" s="362" t="s">
        <v>177</v>
      </c>
      <c r="AC2" s="363" t="s">
        <v>95</v>
      </c>
      <c r="AD2" s="364" t="s">
        <v>96</v>
      </c>
      <c r="AE2" s="365" t="s">
        <v>97</v>
      </c>
    </row>
    <row r="3" spans="1:31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19"/>
      <c r="M3" s="366"/>
      <c r="N3" s="367"/>
      <c r="O3" s="367"/>
      <c r="P3" s="368">
        <f>N3+O3</f>
        <v>0</v>
      </c>
      <c r="Q3" s="19"/>
      <c r="R3" s="366"/>
      <c r="S3" s="367"/>
      <c r="T3" s="367"/>
      <c r="U3" s="368">
        <f>S3+T3</f>
        <v>0</v>
      </c>
      <c r="W3" s="366"/>
      <c r="X3" s="367"/>
      <c r="Y3" s="367"/>
      <c r="Z3" s="368">
        <f>X3+Y3</f>
        <v>0</v>
      </c>
      <c r="AA3" s="19"/>
      <c r="AB3" s="366"/>
      <c r="AC3" s="367"/>
      <c r="AD3" s="367"/>
      <c r="AE3" s="368">
        <f>AC3+AD3</f>
        <v>0</v>
      </c>
    </row>
    <row r="4" spans="1:31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19"/>
      <c r="M4" s="369"/>
      <c r="N4" s="164"/>
      <c r="O4" s="164"/>
      <c r="P4" s="370">
        <f aca="true" t="shared" si="2" ref="P4:P13">N4+O4</f>
        <v>0</v>
      </c>
      <c r="Q4" s="19"/>
      <c r="R4" s="369"/>
      <c r="S4" s="164"/>
      <c r="T4" s="164"/>
      <c r="U4" s="370">
        <f aca="true" t="shared" si="3" ref="U4:U13">S4+T4</f>
        <v>0</v>
      </c>
      <c r="W4" s="369"/>
      <c r="X4" s="164"/>
      <c r="Y4" s="164"/>
      <c r="Z4" s="370">
        <f aca="true" t="shared" si="4" ref="Z4:Z13">X4+Y4</f>
        <v>0</v>
      </c>
      <c r="AA4" s="19"/>
      <c r="AB4" s="369"/>
      <c r="AC4" s="164"/>
      <c r="AD4" s="164"/>
      <c r="AE4" s="370">
        <f aca="true" t="shared" si="5" ref="AE4:AE13">AC4+AD4</f>
        <v>0</v>
      </c>
    </row>
    <row r="5" spans="1:31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19"/>
      <c r="M5" s="369"/>
      <c r="N5" s="164"/>
      <c r="O5" s="164"/>
      <c r="P5" s="370">
        <f t="shared" si="2"/>
        <v>0</v>
      </c>
      <c r="Q5" s="19"/>
      <c r="R5" s="369"/>
      <c r="S5" s="164"/>
      <c r="T5" s="164"/>
      <c r="U5" s="370">
        <f t="shared" si="3"/>
        <v>0</v>
      </c>
      <c r="W5" s="369"/>
      <c r="X5" s="164"/>
      <c r="Y5" s="164"/>
      <c r="Z5" s="370">
        <f t="shared" si="4"/>
        <v>0</v>
      </c>
      <c r="AA5" s="19"/>
      <c r="AB5" s="369"/>
      <c r="AC5" s="164"/>
      <c r="AD5" s="164"/>
      <c r="AE5" s="370">
        <f t="shared" si="5"/>
        <v>0</v>
      </c>
    </row>
    <row r="6" spans="1:31" s="16" customFormat="1" ht="12.75">
      <c r="A6" s="369"/>
      <c r="B6" s="164"/>
      <c r="C6" s="164"/>
      <c r="D6" s="370">
        <f t="shared" si="0"/>
        <v>0</v>
      </c>
      <c r="E6" s="19"/>
      <c r="F6" s="369"/>
      <c r="G6" s="164">
        <v>72</v>
      </c>
      <c r="H6" s="164"/>
      <c r="I6" s="370">
        <f t="shared" si="1"/>
        <v>72</v>
      </c>
      <c r="J6" s="17"/>
      <c r="K6" s="19"/>
      <c r="M6" s="369"/>
      <c r="N6" s="164"/>
      <c r="O6" s="164"/>
      <c r="P6" s="370">
        <f t="shared" si="2"/>
        <v>0</v>
      </c>
      <c r="Q6" s="19"/>
      <c r="R6" s="369"/>
      <c r="S6" s="164"/>
      <c r="T6" s="164"/>
      <c r="U6" s="370">
        <f t="shared" si="3"/>
        <v>0</v>
      </c>
      <c r="W6" s="369"/>
      <c r="X6" s="164"/>
      <c r="Y6" s="164"/>
      <c r="Z6" s="370">
        <f t="shared" si="4"/>
        <v>0</v>
      </c>
      <c r="AA6" s="19"/>
      <c r="AB6" s="369"/>
      <c r="AC6" s="164"/>
      <c r="AD6" s="164"/>
      <c r="AE6" s="370">
        <f t="shared" si="5"/>
        <v>0</v>
      </c>
    </row>
    <row r="7" spans="1:31" s="16" customFormat="1" ht="12.75">
      <c r="A7" s="369"/>
      <c r="B7" s="164">
        <v>80</v>
      </c>
      <c r="C7" s="164"/>
      <c r="D7" s="370">
        <f t="shared" si="0"/>
        <v>80</v>
      </c>
      <c r="E7" s="19"/>
      <c r="F7" s="369"/>
      <c r="G7" s="164"/>
      <c r="H7" s="164"/>
      <c r="I7" s="370">
        <f t="shared" si="1"/>
        <v>0</v>
      </c>
      <c r="J7" s="17"/>
      <c r="K7" s="19"/>
      <c r="M7" s="369"/>
      <c r="N7" s="164"/>
      <c r="O7" s="164"/>
      <c r="P7" s="370">
        <f t="shared" si="2"/>
        <v>0</v>
      </c>
      <c r="Q7" s="19"/>
      <c r="R7" s="369"/>
      <c r="S7" s="164"/>
      <c r="T7" s="164"/>
      <c r="U7" s="370">
        <f t="shared" si="3"/>
        <v>0</v>
      </c>
      <c r="W7" s="369"/>
      <c r="X7" s="164">
        <v>61.5</v>
      </c>
      <c r="Y7" s="164"/>
      <c r="Z7" s="370">
        <f t="shared" si="4"/>
        <v>61.5</v>
      </c>
      <c r="AA7" s="19"/>
      <c r="AB7" s="369"/>
      <c r="AC7" s="164"/>
      <c r="AD7" s="164"/>
      <c r="AE7" s="370">
        <f t="shared" si="5"/>
        <v>0</v>
      </c>
    </row>
    <row r="8" spans="1:31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19"/>
      <c r="M8" s="369"/>
      <c r="N8" s="164"/>
      <c r="O8" s="164"/>
      <c r="P8" s="370">
        <f t="shared" si="2"/>
        <v>0</v>
      </c>
      <c r="Q8" s="19"/>
      <c r="R8" s="369"/>
      <c r="S8" s="164"/>
      <c r="T8" s="164"/>
      <c r="U8" s="370">
        <f t="shared" si="3"/>
        <v>0</v>
      </c>
      <c r="W8" s="369"/>
      <c r="X8" s="164"/>
      <c r="Y8" s="164"/>
      <c r="Z8" s="370">
        <f t="shared" si="4"/>
        <v>0</v>
      </c>
      <c r="AA8" s="19"/>
      <c r="AB8" s="369"/>
      <c r="AC8" s="164"/>
      <c r="AD8" s="164"/>
      <c r="AE8" s="370">
        <f t="shared" si="5"/>
        <v>0</v>
      </c>
    </row>
    <row r="9" spans="1:31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19"/>
      <c r="M9" s="369"/>
      <c r="N9" s="164"/>
      <c r="O9" s="164"/>
      <c r="P9" s="370">
        <f t="shared" si="2"/>
        <v>0</v>
      </c>
      <c r="Q9" s="19"/>
      <c r="R9" s="369"/>
      <c r="S9" s="164">
        <v>66</v>
      </c>
      <c r="T9" s="164"/>
      <c r="U9" s="370">
        <f t="shared" si="3"/>
        <v>66</v>
      </c>
      <c r="W9" s="369"/>
      <c r="X9" s="164"/>
      <c r="Y9" s="164"/>
      <c r="Z9" s="370">
        <f t="shared" si="4"/>
        <v>0</v>
      </c>
      <c r="AA9" s="19"/>
      <c r="AB9" s="369"/>
      <c r="AC9" s="164">
        <v>68</v>
      </c>
      <c r="AD9" s="164"/>
      <c r="AE9" s="370">
        <f t="shared" si="5"/>
        <v>68</v>
      </c>
    </row>
    <row r="10" spans="1:31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19"/>
      <c r="M10" s="369"/>
      <c r="N10" s="164"/>
      <c r="O10" s="164"/>
      <c r="P10" s="370">
        <f t="shared" si="2"/>
        <v>0</v>
      </c>
      <c r="Q10" s="19"/>
      <c r="R10" s="369"/>
      <c r="S10" s="164"/>
      <c r="T10" s="164"/>
      <c r="U10" s="370">
        <f t="shared" si="3"/>
        <v>0</v>
      </c>
      <c r="W10" s="369"/>
      <c r="X10" s="164"/>
      <c r="Y10" s="164"/>
      <c r="Z10" s="370">
        <f t="shared" si="4"/>
        <v>0</v>
      </c>
      <c r="AA10" s="19"/>
      <c r="AB10" s="369"/>
      <c r="AC10" s="164"/>
      <c r="AD10" s="164"/>
      <c r="AE10" s="370">
        <f t="shared" si="5"/>
        <v>0</v>
      </c>
    </row>
    <row r="11" spans="1:31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19"/>
      <c r="M11" s="369"/>
      <c r="N11" s="164">
        <v>74</v>
      </c>
      <c r="O11" s="164"/>
      <c r="P11" s="370">
        <f t="shared" si="2"/>
        <v>74</v>
      </c>
      <c r="Q11" s="19"/>
      <c r="R11" s="369"/>
      <c r="S11" s="164"/>
      <c r="T11" s="164"/>
      <c r="U11" s="370">
        <f t="shared" si="3"/>
        <v>0</v>
      </c>
      <c r="W11" s="369"/>
      <c r="X11" s="164"/>
      <c r="Y11" s="164"/>
      <c r="Z11" s="370">
        <f t="shared" si="4"/>
        <v>0</v>
      </c>
      <c r="AA11" s="19"/>
      <c r="AB11" s="369"/>
      <c r="AC11" s="164"/>
      <c r="AD11" s="164"/>
      <c r="AE11" s="370">
        <f t="shared" si="5"/>
        <v>0</v>
      </c>
    </row>
    <row r="12" spans="1:31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19"/>
      <c r="M12" s="369"/>
      <c r="N12" s="164"/>
      <c r="O12" s="164"/>
      <c r="P12" s="370">
        <f t="shared" si="2"/>
        <v>0</v>
      </c>
      <c r="Q12" s="19"/>
      <c r="R12" s="369"/>
      <c r="S12" s="164"/>
      <c r="T12" s="164"/>
      <c r="U12" s="370">
        <f t="shared" si="3"/>
        <v>0</v>
      </c>
      <c r="W12" s="369"/>
      <c r="X12" s="164"/>
      <c r="Y12" s="164"/>
      <c r="Z12" s="370">
        <f t="shared" si="4"/>
        <v>0</v>
      </c>
      <c r="AA12" s="19"/>
      <c r="AB12" s="369"/>
      <c r="AC12" s="164"/>
      <c r="AD12" s="164"/>
      <c r="AE12" s="370">
        <f t="shared" si="5"/>
        <v>0</v>
      </c>
    </row>
    <row r="13" spans="1:31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19"/>
      <c r="M13" s="371"/>
      <c r="N13" s="372"/>
      <c r="O13" s="372"/>
      <c r="P13" s="373">
        <f t="shared" si="2"/>
        <v>0</v>
      </c>
      <c r="Q13" s="19"/>
      <c r="R13" s="371"/>
      <c r="S13" s="372"/>
      <c r="T13" s="372"/>
      <c r="U13" s="373">
        <f t="shared" si="3"/>
        <v>0</v>
      </c>
      <c r="W13" s="371"/>
      <c r="X13" s="372"/>
      <c r="Y13" s="372"/>
      <c r="Z13" s="373">
        <f t="shared" si="4"/>
        <v>0</v>
      </c>
      <c r="AA13" s="19"/>
      <c r="AB13" s="371"/>
      <c r="AC13" s="372"/>
      <c r="AD13" s="372"/>
      <c r="AE13" s="373">
        <f t="shared" si="5"/>
        <v>0</v>
      </c>
    </row>
    <row r="14" spans="1:31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19"/>
      <c r="M14" s="374"/>
      <c r="N14" s="375"/>
      <c r="O14" s="375"/>
      <c r="P14" s="375"/>
      <c r="Q14" s="19"/>
      <c r="R14" s="374"/>
      <c r="S14" s="375"/>
      <c r="T14" s="375"/>
      <c r="U14" s="375"/>
      <c r="W14" s="374"/>
      <c r="X14" s="375"/>
      <c r="Y14" s="375"/>
      <c r="Z14" s="375"/>
      <c r="AA14" s="19"/>
      <c r="AB14" s="374"/>
      <c r="AC14" s="375"/>
      <c r="AD14" s="375"/>
      <c r="AE14" s="375"/>
    </row>
    <row r="15" spans="1:31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19"/>
      <c r="M15" s="366"/>
      <c r="N15" s="367"/>
      <c r="O15" s="367"/>
      <c r="P15" s="368">
        <f aca="true" t="shared" si="8" ref="P15:P21">N15+O15</f>
        <v>0</v>
      </c>
      <c r="Q15" s="19"/>
      <c r="R15" s="366"/>
      <c r="S15" s="367"/>
      <c r="T15" s="367"/>
      <c r="U15" s="368">
        <f aca="true" t="shared" si="9" ref="U15:U21">S15+T15</f>
        <v>0</v>
      </c>
      <c r="W15" s="366"/>
      <c r="X15" s="367"/>
      <c r="Y15" s="367"/>
      <c r="Z15" s="368">
        <f aca="true" t="shared" si="10" ref="Z15:Z21">X15+Y15</f>
        <v>0</v>
      </c>
      <c r="AA15" s="19"/>
      <c r="AB15" s="366"/>
      <c r="AC15" s="367"/>
      <c r="AD15" s="367"/>
      <c r="AE15" s="368">
        <f aca="true" t="shared" si="11" ref="AE15:AE21">AC15+AD15</f>
        <v>0</v>
      </c>
    </row>
    <row r="16" spans="1:31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19"/>
      <c r="M16" s="369"/>
      <c r="N16" s="164"/>
      <c r="O16" s="164"/>
      <c r="P16" s="370">
        <f t="shared" si="8"/>
        <v>0</v>
      </c>
      <c r="Q16" s="19"/>
      <c r="R16" s="369"/>
      <c r="S16" s="164"/>
      <c r="T16" s="164"/>
      <c r="U16" s="370">
        <f t="shared" si="9"/>
        <v>0</v>
      </c>
      <c r="W16" s="369"/>
      <c r="X16" s="164"/>
      <c r="Y16" s="164"/>
      <c r="Z16" s="370">
        <f t="shared" si="10"/>
        <v>0</v>
      </c>
      <c r="AA16" s="19"/>
      <c r="AB16" s="369"/>
      <c r="AC16" s="164"/>
      <c r="AD16" s="164"/>
      <c r="AE16" s="370">
        <f t="shared" si="11"/>
        <v>0</v>
      </c>
    </row>
    <row r="17" spans="1:31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19"/>
      <c r="M17" s="369"/>
      <c r="N17" s="164"/>
      <c r="O17" s="164"/>
      <c r="P17" s="370">
        <f t="shared" si="8"/>
        <v>0</v>
      </c>
      <c r="Q17" s="19"/>
      <c r="R17" s="369"/>
      <c r="S17" s="164"/>
      <c r="T17" s="164"/>
      <c r="U17" s="370">
        <f t="shared" si="9"/>
        <v>0</v>
      </c>
      <c r="W17" s="369"/>
      <c r="X17" s="164"/>
      <c r="Y17" s="164"/>
      <c r="Z17" s="370">
        <f t="shared" si="10"/>
        <v>0</v>
      </c>
      <c r="AA17" s="19"/>
      <c r="AB17" s="369"/>
      <c r="AC17" s="164"/>
      <c r="AD17" s="164"/>
      <c r="AE17" s="370">
        <f t="shared" si="11"/>
        <v>0</v>
      </c>
    </row>
    <row r="18" spans="1:31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19"/>
      <c r="M18" s="369"/>
      <c r="N18" s="164"/>
      <c r="O18" s="164"/>
      <c r="P18" s="370">
        <f t="shared" si="8"/>
        <v>0</v>
      </c>
      <c r="Q18" s="19"/>
      <c r="R18" s="369"/>
      <c r="S18" s="164"/>
      <c r="T18" s="164"/>
      <c r="U18" s="370">
        <f t="shared" si="9"/>
        <v>0</v>
      </c>
      <c r="W18" s="369"/>
      <c r="X18" s="164"/>
      <c r="Y18" s="164"/>
      <c r="Z18" s="370">
        <f t="shared" si="10"/>
        <v>0</v>
      </c>
      <c r="AA18" s="19"/>
      <c r="AB18" s="369"/>
      <c r="AC18" s="164"/>
      <c r="AD18" s="164"/>
      <c r="AE18" s="370">
        <f t="shared" si="11"/>
        <v>0</v>
      </c>
    </row>
    <row r="19" spans="1:31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19"/>
      <c r="M19" s="369"/>
      <c r="N19" s="164"/>
      <c r="O19" s="164"/>
      <c r="P19" s="370">
        <f t="shared" si="8"/>
        <v>0</v>
      </c>
      <c r="Q19" s="19"/>
      <c r="R19" s="369"/>
      <c r="S19" s="164"/>
      <c r="T19" s="164"/>
      <c r="U19" s="370">
        <f t="shared" si="9"/>
        <v>0</v>
      </c>
      <c r="W19" s="369"/>
      <c r="X19" s="164"/>
      <c r="Y19" s="164"/>
      <c r="Z19" s="370">
        <f t="shared" si="10"/>
        <v>0</v>
      </c>
      <c r="AA19" s="19"/>
      <c r="AB19" s="369"/>
      <c r="AC19" s="164"/>
      <c r="AD19" s="164"/>
      <c r="AE19" s="370">
        <f t="shared" si="11"/>
        <v>0</v>
      </c>
    </row>
    <row r="20" spans="1:31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19"/>
      <c r="M20" s="369"/>
      <c r="N20" s="164"/>
      <c r="O20" s="164"/>
      <c r="P20" s="370">
        <f t="shared" si="8"/>
        <v>0</v>
      </c>
      <c r="Q20" s="19"/>
      <c r="R20" s="369"/>
      <c r="S20" s="164"/>
      <c r="T20" s="164"/>
      <c r="U20" s="370">
        <f t="shared" si="9"/>
        <v>0</v>
      </c>
      <c r="W20" s="369"/>
      <c r="X20" s="164"/>
      <c r="Y20" s="164"/>
      <c r="Z20" s="370">
        <f t="shared" si="10"/>
        <v>0</v>
      </c>
      <c r="AA20" s="19"/>
      <c r="AB20" s="369"/>
      <c r="AC20" s="164"/>
      <c r="AD20" s="164"/>
      <c r="AE20" s="370">
        <f t="shared" si="11"/>
        <v>0</v>
      </c>
    </row>
    <row r="21" spans="1:31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19"/>
      <c r="L21" s="16"/>
      <c r="M21" s="371"/>
      <c r="N21" s="372"/>
      <c r="O21" s="372"/>
      <c r="P21" s="373">
        <f t="shared" si="8"/>
        <v>0</v>
      </c>
      <c r="Q21" s="19"/>
      <c r="R21" s="371"/>
      <c r="S21" s="372"/>
      <c r="T21" s="372"/>
      <c r="U21" s="373">
        <f t="shared" si="9"/>
        <v>0</v>
      </c>
      <c r="W21" s="371"/>
      <c r="X21" s="372"/>
      <c r="Y21" s="372"/>
      <c r="Z21" s="373">
        <f t="shared" si="10"/>
        <v>0</v>
      </c>
      <c r="AA21" s="19"/>
      <c r="AB21" s="371"/>
      <c r="AC21" s="372"/>
      <c r="AD21" s="372"/>
      <c r="AE21" s="373">
        <f t="shared" si="11"/>
        <v>0</v>
      </c>
    </row>
    <row r="22" spans="1:31" ht="12.75">
      <c r="A22" s="78" t="s">
        <v>101</v>
      </c>
      <c r="B22" s="592">
        <f>SUM(D3:D21)</f>
        <v>80</v>
      </c>
      <c r="C22" s="592"/>
      <c r="D22" s="548"/>
      <c r="F22" s="78" t="s">
        <v>101</v>
      </c>
      <c r="G22" s="592">
        <f>SUM(I3:I21)</f>
        <v>72</v>
      </c>
      <c r="H22" s="592"/>
      <c r="I22" s="548"/>
      <c r="J22" s="28"/>
      <c r="K22" s="159"/>
      <c r="M22" s="78" t="s">
        <v>101</v>
      </c>
      <c r="N22" s="592">
        <f>SUM(P3:P21)</f>
        <v>74</v>
      </c>
      <c r="O22" s="592"/>
      <c r="P22" s="548"/>
      <c r="R22" s="78" t="s">
        <v>101</v>
      </c>
      <c r="S22" s="592">
        <f>SUM(U3:U21)</f>
        <v>66</v>
      </c>
      <c r="T22" s="592"/>
      <c r="U22" s="548"/>
      <c r="V22" s="40"/>
      <c r="W22" s="78" t="s">
        <v>101</v>
      </c>
      <c r="X22" s="592">
        <f>SUM(Z3:Z21)</f>
        <v>61.5</v>
      </c>
      <c r="Y22" s="592"/>
      <c r="Z22" s="548"/>
      <c r="AA22" s="40"/>
      <c r="AB22" s="78" t="s">
        <v>101</v>
      </c>
      <c r="AC22" s="592">
        <f>SUM(AE3:AE21)</f>
        <v>68</v>
      </c>
      <c r="AD22" s="592"/>
      <c r="AE22" s="548"/>
    </row>
    <row r="23" spans="1:3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159"/>
      <c r="M23" s="78" t="s">
        <v>62</v>
      </c>
      <c r="N23" s="595">
        <v>2</v>
      </c>
      <c r="O23" s="592"/>
      <c r="P23" s="548"/>
      <c r="R23" s="78"/>
      <c r="S23" s="151"/>
      <c r="T23" s="151"/>
      <c r="U23" s="150"/>
      <c r="V23" s="40"/>
      <c r="W23" s="78" t="s">
        <v>62</v>
      </c>
      <c r="X23" s="595">
        <v>2</v>
      </c>
      <c r="Y23" s="592"/>
      <c r="Z23" s="548"/>
      <c r="AA23" s="40"/>
      <c r="AB23" s="78"/>
      <c r="AC23" s="151"/>
      <c r="AD23" s="151"/>
      <c r="AE23" s="150"/>
    </row>
    <row r="24" spans="1:3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159"/>
      <c r="M24" s="78" t="s">
        <v>98</v>
      </c>
      <c r="N24" s="592"/>
      <c r="O24" s="592"/>
      <c r="P24" s="548"/>
      <c r="R24" s="78" t="s">
        <v>98</v>
      </c>
      <c r="S24" s="592"/>
      <c r="T24" s="592"/>
      <c r="U24" s="548"/>
      <c r="V24" s="116"/>
      <c r="W24" s="78" t="s">
        <v>98</v>
      </c>
      <c r="X24" s="592"/>
      <c r="Y24" s="592"/>
      <c r="Z24" s="548"/>
      <c r="AA24" s="40"/>
      <c r="AB24" s="78" t="s">
        <v>98</v>
      </c>
      <c r="AC24" s="592"/>
      <c r="AD24" s="592"/>
      <c r="AE24" s="548"/>
    </row>
    <row r="25" spans="1:31" ht="12.75">
      <c r="A25" s="78" t="s">
        <v>102</v>
      </c>
      <c r="B25" s="595">
        <v>-1</v>
      </c>
      <c r="C25" s="592"/>
      <c r="D25" s="548"/>
      <c r="F25" s="78" t="s">
        <v>102</v>
      </c>
      <c r="G25" s="595">
        <v>-2</v>
      </c>
      <c r="H25" s="592"/>
      <c r="I25" s="548"/>
      <c r="J25" s="28"/>
      <c r="K25" s="159"/>
      <c r="M25" s="78" t="s">
        <v>102</v>
      </c>
      <c r="N25" s="595">
        <v>-1</v>
      </c>
      <c r="O25" s="592"/>
      <c r="P25" s="548"/>
      <c r="R25" s="78" t="s">
        <v>102</v>
      </c>
      <c r="S25" s="595"/>
      <c r="T25" s="592"/>
      <c r="U25" s="548"/>
      <c r="V25" s="116"/>
      <c r="W25" s="78" t="s">
        <v>102</v>
      </c>
      <c r="X25" s="595"/>
      <c r="Y25" s="592"/>
      <c r="Z25" s="548"/>
      <c r="AA25" s="40"/>
      <c r="AB25" s="78" t="s">
        <v>102</v>
      </c>
      <c r="AC25" s="595"/>
      <c r="AD25" s="592"/>
      <c r="AE25" s="548"/>
    </row>
    <row r="26" spans="1:31" ht="12.75">
      <c r="A26" s="78" t="s">
        <v>99</v>
      </c>
      <c r="B26" s="592">
        <v>-1</v>
      </c>
      <c r="C26" s="592"/>
      <c r="D26" s="548"/>
      <c r="F26" s="78" t="s">
        <v>99</v>
      </c>
      <c r="G26" s="592">
        <v>-2</v>
      </c>
      <c r="H26" s="592"/>
      <c r="I26" s="548"/>
      <c r="J26" s="28"/>
      <c r="K26" s="159"/>
      <c r="M26" s="78" t="s">
        <v>99</v>
      </c>
      <c r="N26" s="592">
        <v>-3</v>
      </c>
      <c r="O26" s="592"/>
      <c r="P26" s="548"/>
      <c r="R26" s="78" t="s">
        <v>99</v>
      </c>
      <c r="S26" s="592">
        <v>-1</v>
      </c>
      <c r="T26" s="592"/>
      <c r="U26" s="548"/>
      <c r="V26" s="116"/>
      <c r="W26" s="78" t="s">
        <v>99</v>
      </c>
      <c r="X26" s="592">
        <v>-1</v>
      </c>
      <c r="Y26" s="592"/>
      <c r="Z26" s="548"/>
      <c r="AA26" s="40"/>
      <c r="AB26" s="78" t="s">
        <v>99</v>
      </c>
      <c r="AC26" s="592">
        <v>4</v>
      </c>
      <c r="AD26" s="592"/>
      <c r="AE26" s="548"/>
    </row>
    <row r="27" spans="1:31" ht="12.75">
      <c r="A27" s="78" t="s">
        <v>100</v>
      </c>
      <c r="B27" s="592">
        <v>1</v>
      </c>
      <c r="C27" s="592"/>
      <c r="D27" s="548"/>
      <c r="F27" s="78" t="s">
        <v>100</v>
      </c>
      <c r="G27" s="592">
        <v>-1</v>
      </c>
      <c r="H27" s="592"/>
      <c r="I27" s="548"/>
      <c r="J27" s="28"/>
      <c r="K27" s="159"/>
      <c r="M27" s="78" t="s">
        <v>100</v>
      </c>
      <c r="N27" s="592">
        <v>1</v>
      </c>
      <c r="O27" s="592"/>
      <c r="P27" s="548"/>
      <c r="R27" s="78" t="s">
        <v>100</v>
      </c>
      <c r="S27" s="592">
        <v>-1</v>
      </c>
      <c r="T27" s="592"/>
      <c r="U27" s="548"/>
      <c r="V27" s="116"/>
      <c r="W27" s="78" t="s">
        <v>100</v>
      </c>
      <c r="X27" s="592"/>
      <c r="Y27" s="592"/>
      <c r="Z27" s="548"/>
      <c r="AA27" s="40"/>
      <c r="AB27" s="78" t="s">
        <v>100</v>
      </c>
      <c r="AC27" s="592"/>
      <c r="AD27" s="592"/>
      <c r="AE27" s="548"/>
    </row>
    <row r="28" spans="1:31" s="154" customFormat="1" ht="18.75">
      <c r="A28" s="152" t="s">
        <v>8</v>
      </c>
      <c r="B28" s="593">
        <f>SUM(B22:D27)</f>
        <v>81</v>
      </c>
      <c r="C28" s="593"/>
      <c r="D28" s="594"/>
      <c r="E28" s="153"/>
      <c r="F28" s="152" t="s">
        <v>8</v>
      </c>
      <c r="G28" s="593">
        <f>SUM(G22:I27)</f>
        <v>67</v>
      </c>
      <c r="H28" s="593"/>
      <c r="I28" s="594"/>
      <c r="J28" s="162"/>
      <c r="K28" s="160"/>
      <c r="M28" s="152" t="s">
        <v>8</v>
      </c>
      <c r="N28" s="593">
        <f>SUM(N22:P27)</f>
        <v>73</v>
      </c>
      <c r="O28" s="593"/>
      <c r="P28" s="594"/>
      <c r="Q28" s="153"/>
      <c r="R28" s="152" t="s">
        <v>8</v>
      </c>
      <c r="S28" s="593">
        <f>SUM(S22:U27)</f>
        <v>64</v>
      </c>
      <c r="T28" s="593"/>
      <c r="U28" s="594"/>
      <c r="V28" s="155"/>
      <c r="W28" s="152" t="s">
        <v>8</v>
      </c>
      <c r="X28" s="593">
        <f>SUM(X22:Z27)</f>
        <v>62.5</v>
      </c>
      <c r="Y28" s="593"/>
      <c r="Z28" s="594"/>
      <c r="AA28" s="153"/>
      <c r="AB28" s="152" t="s">
        <v>8</v>
      </c>
      <c r="AC28" s="593">
        <f>SUM(AC22:AE27)</f>
        <v>72</v>
      </c>
      <c r="AD28" s="593"/>
      <c r="AE28" s="594"/>
    </row>
    <row r="29" spans="1:31" ht="35.25" customHeight="1">
      <c r="A29" s="156">
        <v>3</v>
      </c>
      <c r="C29" s="3" t="s">
        <v>678</v>
      </c>
      <c r="F29" s="157">
        <v>1</v>
      </c>
      <c r="H29" s="3" t="s">
        <v>189</v>
      </c>
      <c r="K29" s="159"/>
      <c r="M29" s="156">
        <v>2</v>
      </c>
      <c r="O29" s="3" t="s">
        <v>680</v>
      </c>
      <c r="R29" s="157">
        <v>0</v>
      </c>
      <c r="V29" s="40"/>
      <c r="W29" s="156">
        <v>0</v>
      </c>
      <c r="X29" s="3"/>
      <c r="Y29" s="3"/>
      <c r="Z29" s="3"/>
      <c r="AA29" s="40"/>
      <c r="AB29" s="157">
        <v>2</v>
      </c>
      <c r="AC29" s="3"/>
      <c r="AD29" s="3" t="s">
        <v>681</v>
      </c>
      <c r="AE29" s="3"/>
    </row>
    <row r="30" spans="3:23" ht="13.5" thickBot="1">
      <c r="C30" s="3" t="s">
        <v>331</v>
      </c>
      <c r="K30" s="159"/>
      <c r="V30" s="40"/>
      <c r="W30" s="40"/>
    </row>
    <row r="31" spans="1:29" ht="13.5" thickBot="1">
      <c r="A31" s="362" t="s">
        <v>176</v>
      </c>
      <c r="B31" s="363" t="s">
        <v>95</v>
      </c>
      <c r="C31" s="364" t="s">
        <v>96</v>
      </c>
      <c r="D31" s="365" t="s">
        <v>97</v>
      </c>
      <c r="E31" s="149"/>
      <c r="F31" s="362" t="s">
        <v>6</v>
      </c>
      <c r="G31" s="363" t="s">
        <v>95</v>
      </c>
      <c r="H31" s="364" t="s">
        <v>96</v>
      </c>
      <c r="I31" s="365" t="s">
        <v>97</v>
      </c>
      <c r="J31" s="161"/>
      <c r="K31" s="159"/>
      <c r="M31" s="422" t="s">
        <v>36</v>
      </c>
      <c r="N31" s="363" t="s">
        <v>95</v>
      </c>
      <c r="O31" s="364" t="s">
        <v>96</v>
      </c>
      <c r="P31" s="365" t="s">
        <v>97</v>
      </c>
      <c r="Q31" s="149"/>
      <c r="R31" s="362" t="s">
        <v>4</v>
      </c>
      <c r="S31" s="363" t="s">
        <v>95</v>
      </c>
      <c r="T31" s="364" t="s">
        <v>96</v>
      </c>
      <c r="U31" s="365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19"/>
      <c r="M32" s="366" t="s">
        <v>237</v>
      </c>
      <c r="N32" s="367"/>
      <c r="O32" s="367"/>
      <c r="P32" s="368">
        <f>N32+O32</f>
        <v>0</v>
      </c>
      <c r="Q32" s="19"/>
      <c r="R32" s="366"/>
      <c r="S32" s="367"/>
      <c r="T32" s="367"/>
      <c r="U32" s="368">
        <f>S32+T32</f>
        <v>0</v>
      </c>
      <c r="W32" s="254"/>
      <c r="X32" s="566"/>
      <c r="Y32" s="566"/>
      <c r="Z32" s="566"/>
      <c r="AA32" s="566"/>
      <c r="AB32" s="566"/>
      <c r="AC32" s="566"/>
    </row>
    <row r="33" spans="1:29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19"/>
      <c r="M33" s="369" t="s">
        <v>423</v>
      </c>
      <c r="N33" s="164"/>
      <c r="O33" s="164"/>
      <c r="P33" s="370">
        <f aca="true" t="shared" si="14" ref="P33:P42">N33+O33</f>
        <v>0</v>
      </c>
      <c r="Q33" s="19"/>
      <c r="R33" s="369"/>
      <c r="S33" s="164"/>
      <c r="T33" s="164"/>
      <c r="U33" s="370">
        <f aca="true" t="shared" si="15" ref="U33:U42">S33+T33</f>
        <v>0</v>
      </c>
      <c r="W33" s="254"/>
      <c r="X33" s="566"/>
      <c r="Y33" s="566"/>
      <c r="Z33" s="566"/>
      <c r="AA33" s="566"/>
      <c r="AB33" s="566"/>
      <c r="AC33" s="566"/>
    </row>
    <row r="34" spans="1:29" s="16" customFormat="1" ht="12.75">
      <c r="A34" s="369"/>
      <c r="B34" s="164">
        <v>65.5</v>
      </c>
      <c r="C34" s="164"/>
      <c r="D34" s="370">
        <f t="shared" si="12"/>
        <v>65.5</v>
      </c>
      <c r="E34" s="19"/>
      <c r="F34" s="369"/>
      <c r="G34" s="164"/>
      <c r="H34" s="164"/>
      <c r="I34" s="370">
        <f t="shared" si="13"/>
        <v>0</v>
      </c>
      <c r="J34" s="17"/>
      <c r="K34" s="19"/>
      <c r="M34" s="369" t="s">
        <v>502</v>
      </c>
      <c r="N34" s="164"/>
      <c r="O34" s="164"/>
      <c r="P34" s="370">
        <f t="shared" si="14"/>
        <v>0</v>
      </c>
      <c r="Q34" s="19"/>
      <c r="R34" s="369"/>
      <c r="S34" s="164"/>
      <c r="T34" s="164"/>
      <c r="U34" s="370">
        <f t="shared" si="15"/>
        <v>0</v>
      </c>
      <c r="W34" s="254"/>
      <c r="X34" s="566"/>
      <c r="Y34" s="566"/>
      <c r="Z34" s="566"/>
      <c r="AA34" s="566"/>
      <c r="AB34" s="566"/>
      <c r="AC34" s="566"/>
    </row>
    <row r="35" spans="1:29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>
        <v>66.5</v>
      </c>
      <c r="H35" s="164"/>
      <c r="I35" s="370">
        <f t="shared" si="13"/>
        <v>66.5</v>
      </c>
      <c r="J35" s="17"/>
      <c r="K35" s="19"/>
      <c r="M35" s="369" t="s">
        <v>466</v>
      </c>
      <c r="N35" s="164"/>
      <c r="O35" s="164"/>
      <c r="P35" s="370">
        <f t="shared" si="14"/>
        <v>0</v>
      </c>
      <c r="Q35" s="19"/>
      <c r="R35" s="369"/>
      <c r="S35" s="164"/>
      <c r="T35" s="164"/>
      <c r="U35" s="370">
        <f t="shared" si="15"/>
        <v>0</v>
      </c>
      <c r="W35" s="254"/>
      <c r="X35" s="566"/>
      <c r="Y35" s="566"/>
      <c r="Z35" s="566"/>
      <c r="AA35" s="566"/>
      <c r="AB35" s="566"/>
      <c r="AC35" s="566"/>
    </row>
    <row r="36" spans="1:29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19"/>
      <c r="M36" s="369" t="s">
        <v>350</v>
      </c>
      <c r="N36" s="164">
        <v>65.5</v>
      </c>
      <c r="O36" s="164"/>
      <c r="P36" s="370">
        <f t="shared" si="14"/>
        <v>65.5</v>
      </c>
      <c r="Q36" s="19"/>
      <c r="R36" s="369"/>
      <c r="S36" s="164"/>
      <c r="T36" s="164"/>
      <c r="U36" s="370">
        <f t="shared" si="15"/>
        <v>0</v>
      </c>
      <c r="W36" s="254"/>
      <c r="X36" s="566"/>
      <c r="Y36" s="566"/>
      <c r="Z36" s="566"/>
      <c r="AA36" s="566"/>
      <c r="AB36" s="566"/>
      <c r="AC36" s="566"/>
    </row>
    <row r="37" spans="1:29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19"/>
      <c r="M37" s="369" t="s">
        <v>363</v>
      </c>
      <c r="N37" s="164"/>
      <c r="O37" s="164"/>
      <c r="P37" s="370">
        <f t="shared" si="14"/>
        <v>0</v>
      </c>
      <c r="Q37" s="19"/>
      <c r="R37" s="369"/>
      <c r="S37" s="164"/>
      <c r="T37" s="164"/>
      <c r="U37" s="370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19"/>
      <c r="M38" s="369" t="s">
        <v>511</v>
      </c>
      <c r="N38" s="164"/>
      <c r="O38" s="164"/>
      <c r="P38" s="370">
        <f t="shared" si="14"/>
        <v>0</v>
      </c>
      <c r="Q38" s="19"/>
      <c r="R38" s="369"/>
      <c r="S38" s="164"/>
      <c r="T38" s="164"/>
      <c r="U38" s="370">
        <f t="shared" si="15"/>
        <v>0</v>
      </c>
    </row>
    <row r="39" spans="1:21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19"/>
      <c r="M39" s="369" t="s">
        <v>514</v>
      </c>
      <c r="N39" s="164"/>
      <c r="O39" s="164"/>
      <c r="P39" s="370">
        <f t="shared" si="14"/>
        <v>0</v>
      </c>
      <c r="Q39" s="19"/>
      <c r="R39" s="369"/>
      <c r="S39" s="164">
        <v>79</v>
      </c>
      <c r="T39" s="164"/>
      <c r="U39" s="370">
        <f t="shared" si="15"/>
        <v>79</v>
      </c>
    </row>
    <row r="40" spans="1:21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19"/>
      <c r="M40" s="369" t="s">
        <v>309</v>
      </c>
      <c r="N40" s="164"/>
      <c r="O40" s="164"/>
      <c r="P40" s="370">
        <f t="shared" si="14"/>
        <v>0</v>
      </c>
      <c r="Q40" s="19"/>
      <c r="R40" s="369"/>
      <c r="S40" s="164"/>
      <c r="T40" s="164"/>
      <c r="U40" s="370">
        <f t="shared" si="15"/>
        <v>0</v>
      </c>
    </row>
    <row r="41" spans="1:21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19"/>
      <c r="M41" s="369" t="s">
        <v>500</v>
      </c>
      <c r="N41" s="164"/>
      <c r="O41" s="164"/>
      <c r="P41" s="370">
        <f t="shared" si="14"/>
        <v>0</v>
      </c>
      <c r="Q41" s="19"/>
      <c r="R41" s="369"/>
      <c r="S41" s="164"/>
      <c r="T41" s="164"/>
      <c r="U41" s="370">
        <f t="shared" si="15"/>
        <v>0</v>
      </c>
    </row>
    <row r="42" spans="1:21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19"/>
      <c r="M42" s="371" t="s">
        <v>496</v>
      </c>
      <c r="N42" s="372"/>
      <c r="O42" s="372"/>
      <c r="P42" s="373">
        <f t="shared" si="14"/>
        <v>0</v>
      </c>
      <c r="Q42" s="19"/>
      <c r="R42" s="371"/>
      <c r="S42" s="372"/>
      <c r="T42" s="372"/>
      <c r="U42" s="373">
        <f t="shared" si="15"/>
        <v>0</v>
      </c>
    </row>
    <row r="43" spans="1:21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19"/>
      <c r="M43" s="374"/>
      <c r="N43" s="375"/>
      <c r="O43" s="375"/>
      <c r="P43" s="375"/>
      <c r="Q43" s="19"/>
      <c r="R43" s="374"/>
      <c r="S43" s="375"/>
      <c r="T43" s="375"/>
      <c r="U43" s="375"/>
    </row>
    <row r="44" spans="1:21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19"/>
      <c r="M44" s="366" t="s">
        <v>435</v>
      </c>
      <c r="N44" s="367"/>
      <c r="O44" s="367"/>
      <c r="P44" s="368">
        <f aca="true" t="shared" si="18" ref="P44:P50">N44+O44</f>
        <v>0</v>
      </c>
      <c r="Q44" s="19"/>
      <c r="R44" s="366"/>
      <c r="S44" s="367"/>
      <c r="T44" s="367"/>
      <c r="U44" s="368">
        <f aca="true" t="shared" si="19" ref="U44:U50">S44+T44</f>
        <v>0</v>
      </c>
    </row>
    <row r="45" spans="1:21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19"/>
      <c r="M45" s="369" t="s">
        <v>506</v>
      </c>
      <c r="N45" s="164"/>
      <c r="O45" s="164"/>
      <c r="P45" s="370">
        <f t="shared" si="18"/>
        <v>0</v>
      </c>
      <c r="Q45" s="19"/>
      <c r="R45" s="369"/>
      <c r="S45" s="164"/>
      <c r="T45" s="164"/>
      <c r="U45" s="370">
        <f t="shared" si="19"/>
        <v>0</v>
      </c>
    </row>
    <row r="46" spans="1:21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19"/>
      <c r="M46" s="369" t="s">
        <v>517</v>
      </c>
      <c r="N46" s="164"/>
      <c r="O46" s="164"/>
      <c r="P46" s="370">
        <f t="shared" si="18"/>
        <v>0</v>
      </c>
      <c r="Q46" s="19"/>
      <c r="R46" s="369"/>
      <c r="S46" s="164"/>
      <c r="T46" s="164"/>
      <c r="U46" s="370">
        <f t="shared" si="19"/>
        <v>0</v>
      </c>
    </row>
    <row r="47" spans="1:21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19"/>
      <c r="M47" s="369" t="s">
        <v>675</v>
      </c>
      <c r="N47" s="164"/>
      <c r="O47" s="164"/>
      <c r="P47" s="370">
        <f t="shared" si="18"/>
        <v>0</v>
      </c>
      <c r="Q47" s="19"/>
      <c r="R47" s="369"/>
      <c r="S47" s="164"/>
      <c r="T47" s="164"/>
      <c r="U47" s="370">
        <f t="shared" si="19"/>
        <v>0</v>
      </c>
    </row>
    <row r="48" spans="1:21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19"/>
      <c r="M48" s="369" t="s">
        <v>510</v>
      </c>
      <c r="N48" s="164"/>
      <c r="O48" s="164"/>
      <c r="P48" s="370">
        <f t="shared" si="18"/>
        <v>0</v>
      </c>
      <c r="Q48" s="19"/>
      <c r="R48" s="369"/>
      <c r="S48" s="164"/>
      <c r="T48" s="164"/>
      <c r="U48" s="370">
        <f t="shared" si="19"/>
        <v>0</v>
      </c>
    </row>
    <row r="49" spans="1:21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19"/>
      <c r="M49" s="369" t="s">
        <v>498</v>
      </c>
      <c r="N49" s="164"/>
      <c r="O49" s="164"/>
      <c r="P49" s="370">
        <f t="shared" si="18"/>
        <v>0</v>
      </c>
      <c r="Q49" s="19"/>
      <c r="R49" s="369"/>
      <c r="S49" s="164"/>
      <c r="T49" s="164"/>
      <c r="U49" s="370">
        <f t="shared" si="19"/>
        <v>0</v>
      </c>
    </row>
    <row r="50" spans="1:21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19"/>
      <c r="M50" s="371" t="s">
        <v>456</v>
      </c>
      <c r="N50" s="372"/>
      <c r="O50" s="372"/>
      <c r="P50" s="373">
        <f t="shared" si="18"/>
        <v>0</v>
      </c>
      <c r="Q50" s="19"/>
      <c r="R50" s="371"/>
      <c r="S50" s="372"/>
      <c r="T50" s="372"/>
      <c r="U50" s="373">
        <f t="shared" si="19"/>
        <v>0</v>
      </c>
    </row>
    <row r="51" spans="1:21" ht="12.75">
      <c r="A51" s="78" t="s">
        <v>101</v>
      </c>
      <c r="B51" s="592">
        <f>SUM(D32:D50)</f>
        <v>65.5</v>
      </c>
      <c r="C51" s="592"/>
      <c r="D51" s="548"/>
      <c r="F51" s="78" t="s">
        <v>101</v>
      </c>
      <c r="G51" s="592">
        <f>SUM(I32:I50)</f>
        <v>66.5</v>
      </c>
      <c r="H51" s="592"/>
      <c r="I51" s="548"/>
      <c r="J51" s="28"/>
      <c r="K51" s="159"/>
      <c r="M51" s="78" t="s">
        <v>101</v>
      </c>
      <c r="N51" s="592">
        <f>SUM(P32:P50)</f>
        <v>65.5</v>
      </c>
      <c r="O51" s="592"/>
      <c r="P51" s="548"/>
      <c r="R51" s="78" t="s">
        <v>101</v>
      </c>
      <c r="S51" s="592">
        <f>SUM(U32:U50)</f>
        <v>79</v>
      </c>
      <c r="T51" s="592"/>
      <c r="U51" s="548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159"/>
      <c r="M52" s="78" t="s">
        <v>62</v>
      </c>
      <c r="N52" s="595">
        <v>2</v>
      </c>
      <c r="O52" s="592"/>
      <c r="P52" s="548"/>
      <c r="R52" s="78"/>
      <c r="S52" s="151"/>
      <c r="T52" s="151"/>
      <c r="U52" s="150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159"/>
      <c r="M53" s="78" t="s">
        <v>98</v>
      </c>
      <c r="N53" s="592"/>
      <c r="O53" s="592"/>
      <c r="P53" s="548"/>
      <c r="R53" s="78" t="s">
        <v>98</v>
      </c>
      <c r="S53" s="592"/>
      <c r="T53" s="592"/>
      <c r="U53" s="548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>
        <v>2</v>
      </c>
      <c r="H54" s="592"/>
      <c r="I54" s="548"/>
      <c r="J54" s="28"/>
      <c r="K54" s="159"/>
      <c r="M54" s="78" t="s">
        <v>102</v>
      </c>
      <c r="N54" s="595"/>
      <c r="O54" s="592"/>
      <c r="P54" s="548"/>
      <c r="R54" s="78" t="s">
        <v>102</v>
      </c>
      <c r="S54" s="595"/>
      <c r="T54" s="592"/>
      <c r="U54" s="548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159"/>
      <c r="M55" s="78" t="s">
        <v>99</v>
      </c>
      <c r="N55" s="592">
        <v>1</v>
      </c>
      <c r="O55" s="592"/>
      <c r="P55" s="548"/>
      <c r="R55" s="78" t="s">
        <v>99</v>
      </c>
      <c r="S55" s="592">
        <v>-1</v>
      </c>
      <c r="T55" s="592"/>
      <c r="U55" s="548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159"/>
      <c r="M56" s="78" t="s">
        <v>100</v>
      </c>
      <c r="N56" s="592">
        <v>-1</v>
      </c>
      <c r="O56" s="592"/>
      <c r="P56" s="548"/>
      <c r="R56" s="78" t="s">
        <v>100</v>
      </c>
      <c r="S56" s="592">
        <v>1</v>
      </c>
      <c r="T56" s="592"/>
      <c r="U56" s="548"/>
    </row>
    <row r="57" spans="1:21" ht="18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68.5</v>
      </c>
      <c r="H57" s="593"/>
      <c r="I57" s="594"/>
      <c r="J57" s="162"/>
      <c r="K57" s="159"/>
      <c r="M57" s="152" t="s">
        <v>8</v>
      </c>
      <c r="N57" s="593">
        <f>SUM(N51:P56)</f>
        <v>67.5</v>
      </c>
      <c r="O57" s="593"/>
      <c r="P57" s="594"/>
      <c r="Q57" s="153"/>
      <c r="R57" s="152" t="s">
        <v>8</v>
      </c>
      <c r="S57" s="593">
        <f>SUM(S51:U56)</f>
        <v>79</v>
      </c>
      <c r="T57" s="593"/>
      <c r="U57" s="594"/>
    </row>
    <row r="58" spans="1:20" ht="37.5">
      <c r="A58" s="156">
        <v>1</v>
      </c>
      <c r="C58" s="3" t="s">
        <v>233</v>
      </c>
      <c r="F58" s="157">
        <v>1</v>
      </c>
      <c r="H58" s="3" t="s">
        <v>454</v>
      </c>
      <c r="K58" s="159"/>
      <c r="M58" s="156">
        <v>1</v>
      </c>
      <c r="O58" s="3" t="s">
        <v>466</v>
      </c>
      <c r="R58" s="157">
        <v>3</v>
      </c>
      <c r="T58" s="3" t="s">
        <v>683</v>
      </c>
    </row>
    <row r="63" spans="1:2" ht="12.75">
      <c r="A63" s="105" t="s">
        <v>139</v>
      </c>
      <c r="B63" s="282">
        <f>N22</f>
        <v>74</v>
      </c>
    </row>
    <row r="64" spans="1:2" ht="12.75">
      <c r="A64" s="105" t="s">
        <v>140</v>
      </c>
      <c r="B64" s="282">
        <f>S22</f>
        <v>66</v>
      </c>
    </row>
    <row r="65" spans="1:2" ht="12.75">
      <c r="A65" s="105" t="s">
        <v>141</v>
      </c>
      <c r="B65" s="282">
        <f>X22</f>
        <v>61.5</v>
      </c>
    </row>
    <row r="66" spans="1:2" ht="12.75">
      <c r="A66" s="105" t="s">
        <v>142</v>
      </c>
      <c r="B66" s="282">
        <f>G51</f>
        <v>66.5</v>
      </c>
    </row>
    <row r="67" spans="1:2" ht="12.75">
      <c r="A67" s="105" t="s">
        <v>143</v>
      </c>
      <c r="B67" s="282">
        <f>N51</f>
        <v>65.5</v>
      </c>
    </row>
    <row r="68" spans="1:2" ht="12.75">
      <c r="A68" s="105" t="s">
        <v>144</v>
      </c>
      <c r="B68" s="282">
        <f>AC22</f>
        <v>68</v>
      </c>
    </row>
    <row r="69" spans="1:2" ht="12.75">
      <c r="A69" s="105" t="s">
        <v>145</v>
      </c>
      <c r="B69" s="282">
        <f>B51</f>
        <v>65.5</v>
      </c>
    </row>
    <row r="70" spans="1:2" ht="12.75">
      <c r="A70" s="105" t="s">
        <v>146</v>
      </c>
      <c r="B70" s="282">
        <f>G22</f>
        <v>72</v>
      </c>
    </row>
    <row r="71" spans="1:2" ht="12.75">
      <c r="A71" s="105" t="s">
        <v>147</v>
      </c>
      <c r="B71" s="282">
        <f>S51</f>
        <v>79</v>
      </c>
    </row>
    <row r="72" spans="1:2" ht="12.75">
      <c r="A72" s="105" t="s">
        <v>148</v>
      </c>
      <c r="B72" s="282">
        <f>B22</f>
        <v>80</v>
      </c>
    </row>
  </sheetData>
  <sheetProtection/>
  <mergeCells count="70">
    <mergeCell ref="S24:U24"/>
    <mergeCell ref="N24:P24"/>
    <mergeCell ref="S22:U22"/>
    <mergeCell ref="N23:P23"/>
    <mergeCell ref="S25:U25"/>
    <mergeCell ref="N25:P25"/>
    <mergeCell ref="N22:P22"/>
    <mergeCell ref="B28:D28"/>
    <mergeCell ref="B27:D27"/>
    <mergeCell ref="B26:D26"/>
    <mergeCell ref="G28:I28"/>
    <mergeCell ref="G27:I27"/>
    <mergeCell ref="S26:U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0">
      <selection activeCell="P39" sqref="P3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8515625" style="3" customWidth="1"/>
    <col min="4" max="4" width="4.28125" style="3" customWidth="1"/>
    <col min="5" max="5" width="0.85546875" style="40" customWidth="1"/>
    <col min="6" max="6" width="15.140625" style="0" bestFit="1" customWidth="1"/>
    <col min="7" max="7" width="6.28125" style="3" customWidth="1"/>
    <col min="8" max="8" width="6.421875" style="3" customWidth="1"/>
    <col min="9" max="9" width="5.57421875" style="3" bestFit="1" customWidth="1"/>
    <col min="10" max="10" width="10.28125" style="3" customWidth="1"/>
    <col min="11" max="11" width="17.8515625" style="0" customWidth="1"/>
    <col min="12" max="13" width="5.8515625" style="3" customWidth="1"/>
    <col min="14" max="14" width="5.421875" style="3" customWidth="1"/>
    <col min="15" max="15" width="1.1484375" style="40" customWidth="1"/>
    <col min="16" max="16" width="14.8515625" style="0" customWidth="1"/>
    <col min="17" max="17" width="5.57421875" style="3" customWidth="1"/>
    <col min="18" max="18" width="5.28125" style="3" customWidth="1"/>
    <col min="19" max="19" width="5.8515625" style="3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109</v>
      </c>
      <c r="K1" s="16"/>
    </row>
    <row r="2" spans="1:29" s="2" customFormat="1" ht="13.5" thickBot="1">
      <c r="A2" s="362" t="s">
        <v>614</v>
      </c>
      <c r="B2" s="363" t="s">
        <v>95</v>
      </c>
      <c r="C2" s="364" t="s">
        <v>96</v>
      </c>
      <c r="D2" s="365" t="s">
        <v>97</v>
      </c>
      <c r="E2" s="149"/>
      <c r="F2" s="362" t="s">
        <v>620</v>
      </c>
      <c r="G2" s="363" t="s">
        <v>95</v>
      </c>
      <c r="H2" s="364" t="s">
        <v>96</v>
      </c>
      <c r="I2" s="365" t="s">
        <v>97</v>
      </c>
      <c r="J2" s="161"/>
      <c r="K2" s="362" t="s">
        <v>616</v>
      </c>
      <c r="L2" s="363" t="s">
        <v>95</v>
      </c>
      <c r="M2" s="364" t="s">
        <v>96</v>
      </c>
      <c r="N2" s="365" t="s">
        <v>97</v>
      </c>
      <c r="O2" s="149"/>
      <c r="P2" s="362" t="s">
        <v>619</v>
      </c>
      <c r="Q2" s="363" t="s">
        <v>95</v>
      </c>
      <c r="R2" s="364" t="s">
        <v>96</v>
      </c>
      <c r="S2" s="365" t="s">
        <v>97</v>
      </c>
      <c r="U2" s="362" t="s">
        <v>617</v>
      </c>
      <c r="V2" s="363" t="s">
        <v>95</v>
      </c>
      <c r="W2" s="364" t="s">
        <v>96</v>
      </c>
      <c r="X2" s="365" t="s">
        <v>97</v>
      </c>
      <c r="Y2" s="149"/>
      <c r="Z2" s="362" t="s">
        <v>615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>
        <v>73</v>
      </c>
      <c r="M5" s="164"/>
      <c r="N5" s="370">
        <f t="shared" si="2"/>
        <v>73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>
        <v>71</v>
      </c>
      <c r="C7" s="164"/>
      <c r="D7" s="370">
        <f t="shared" si="0"/>
        <v>71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>
        <v>66.5</v>
      </c>
      <c r="W8" s="164"/>
      <c r="X8" s="370">
        <f t="shared" si="4"/>
        <v>66.5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>
        <v>71</v>
      </c>
      <c r="R9" s="164"/>
      <c r="S9" s="370">
        <f t="shared" si="3"/>
        <v>71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>
        <v>67.5</v>
      </c>
      <c r="H10" s="164"/>
      <c r="I10" s="370">
        <f t="shared" si="1"/>
        <v>67.5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>
        <v>87.5</v>
      </c>
      <c r="AB11" s="164"/>
      <c r="AC11" s="370">
        <f t="shared" si="5"/>
        <v>87.5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71</v>
      </c>
      <c r="C22" s="592"/>
      <c r="D22" s="548"/>
      <c r="F22" s="78" t="s">
        <v>101</v>
      </c>
      <c r="G22" s="592">
        <f>SUM(I3:I21)</f>
        <v>67.5</v>
      </c>
      <c r="H22" s="592"/>
      <c r="I22" s="548"/>
      <c r="J22" s="28"/>
      <c r="K22" s="78" t="s">
        <v>101</v>
      </c>
      <c r="L22" s="592">
        <f>SUM(N3:N21)</f>
        <v>73</v>
      </c>
      <c r="M22" s="592"/>
      <c r="N22" s="548"/>
      <c r="P22" s="78" t="s">
        <v>101</v>
      </c>
      <c r="Q22" s="592">
        <f>SUM(S3:S21)</f>
        <v>71</v>
      </c>
      <c r="R22" s="592"/>
      <c r="S22" s="548"/>
      <c r="T22" s="40"/>
      <c r="U22" s="78" t="s">
        <v>101</v>
      </c>
      <c r="V22" s="592">
        <f>SUM(X3:X21)</f>
        <v>66.5</v>
      </c>
      <c r="W22" s="592"/>
      <c r="X22" s="548"/>
      <c r="Y22" s="40"/>
      <c r="Z22" s="78" t="s">
        <v>101</v>
      </c>
      <c r="AA22" s="592">
        <f>SUM(AC3:AC21)</f>
        <v>87.5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>
        <v>1</v>
      </c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>
        <v>1</v>
      </c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5</v>
      </c>
      <c r="H25" s="592"/>
      <c r="I25" s="548"/>
      <c r="J25" s="28"/>
      <c r="K25" s="78" t="s">
        <v>102</v>
      </c>
      <c r="L25" s="595">
        <v>3</v>
      </c>
      <c r="M25" s="592"/>
      <c r="N25" s="548"/>
      <c r="P25" s="78" t="s">
        <v>102</v>
      </c>
      <c r="Q25" s="595">
        <v>3</v>
      </c>
      <c r="R25" s="592"/>
      <c r="S25" s="548"/>
      <c r="T25" s="116"/>
      <c r="U25" s="78" t="s">
        <v>102</v>
      </c>
      <c r="V25" s="595">
        <v>1</v>
      </c>
      <c r="W25" s="592"/>
      <c r="X25" s="548"/>
      <c r="Y25" s="40"/>
      <c r="Z25" s="78" t="s">
        <v>102</v>
      </c>
      <c r="AA25" s="595">
        <v>1</v>
      </c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>
        <v>1</v>
      </c>
      <c r="H26" s="592"/>
      <c r="I26" s="548"/>
      <c r="J26" s="28"/>
      <c r="K26" s="78" t="s">
        <v>99</v>
      </c>
      <c r="L26" s="592">
        <v>-2</v>
      </c>
      <c r="M26" s="592"/>
      <c r="N26" s="548"/>
      <c r="P26" s="78" t="s">
        <v>99</v>
      </c>
      <c r="Q26" s="592">
        <v>-2</v>
      </c>
      <c r="R26" s="592"/>
      <c r="S26" s="548"/>
      <c r="T26" s="116"/>
      <c r="U26" s="78" t="s">
        <v>99</v>
      </c>
      <c r="V26" s="592">
        <v>-1</v>
      </c>
      <c r="W26" s="592"/>
      <c r="X26" s="548"/>
      <c r="Y26" s="40"/>
      <c r="Z26" s="78" t="s">
        <v>99</v>
      </c>
      <c r="AA26" s="592">
        <v>1</v>
      </c>
      <c r="AB26" s="592"/>
      <c r="AC26" s="548"/>
    </row>
    <row r="27" spans="1:29" ht="12.75">
      <c r="A27" s="78" t="s">
        <v>100</v>
      </c>
      <c r="B27" s="592">
        <v>1</v>
      </c>
      <c r="C27" s="592"/>
      <c r="D27" s="548"/>
      <c r="F27" s="78" t="s">
        <v>100</v>
      </c>
      <c r="G27" s="592">
        <v>-1</v>
      </c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>
        <v>-2</v>
      </c>
      <c r="W27" s="592"/>
      <c r="X27" s="548"/>
      <c r="Y27" s="40"/>
      <c r="Z27" s="78" t="s">
        <v>100</v>
      </c>
      <c r="AA27" s="592">
        <v>2</v>
      </c>
      <c r="AB27" s="592"/>
      <c r="AC27" s="548"/>
    </row>
    <row r="28" spans="1:29" s="154" customFormat="1" ht="18.75">
      <c r="A28" s="152" t="s">
        <v>8</v>
      </c>
      <c r="B28" s="593">
        <f>SUM(B22:D27)</f>
        <v>75</v>
      </c>
      <c r="C28" s="593"/>
      <c r="D28" s="594"/>
      <c r="E28" s="153"/>
      <c r="F28" s="152" t="s">
        <v>8</v>
      </c>
      <c r="G28" s="593">
        <f>SUM(G22:I27)</f>
        <v>72.5</v>
      </c>
      <c r="H28" s="593"/>
      <c r="I28" s="594"/>
      <c r="J28" s="162"/>
      <c r="K28" s="152" t="s">
        <v>8</v>
      </c>
      <c r="L28" s="593">
        <f>SUM(L22:N27)</f>
        <v>77</v>
      </c>
      <c r="M28" s="593"/>
      <c r="N28" s="594"/>
      <c r="O28" s="153"/>
      <c r="P28" s="152" t="s">
        <v>8</v>
      </c>
      <c r="Q28" s="593">
        <f>SUM(Q22:S27)</f>
        <v>72</v>
      </c>
      <c r="R28" s="593"/>
      <c r="S28" s="594"/>
      <c r="T28" s="155"/>
      <c r="U28" s="152" t="s">
        <v>8</v>
      </c>
      <c r="V28" s="593">
        <f>SUM(V22:X27)</f>
        <v>67.5</v>
      </c>
      <c r="W28" s="593"/>
      <c r="X28" s="594"/>
      <c r="Y28" s="153"/>
      <c r="Z28" s="152" t="s">
        <v>8</v>
      </c>
      <c r="AA28" s="593">
        <f>SUM(AA22:AC27)</f>
        <v>91.5</v>
      </c>
      <c r="AB28" s="593"/>
      <c r="AC28" s="594"/>
    </row>
    <row r="29" spans="1:29" ht="35.25" customHeight="1">
      <c r="A29" s="156">
        <v>2</v>
      </c>
      <c r="C29" s="3" t="s">
        <v>232</v>
      </c>
      <c r="F29" s="157">
        <v>2</v>
      </c>
      <c r="H29" s="3" t="s">
        <v>406</v>
      </c>
      <c r="K29" s="156">
        <v>2</v>
      </c>
      <c r="M29" s="3" t="s">
        <v>688</v>
      </c>
      <c r="P29" s="157">
        <v>2</v>
      </c>
      <c r="R29" s="3" t="s">
        <v>689</v>
      </c>
      <c r="T29" s="40"/>
      <c r="U29" s="156">
        <v>1</v>
      </c>
      <c r="V29" s="3"/>
      <c r="W29" s="3" t="s">
        <v>193</v>
      </c>
      <c r="X29" s="3"/>
      <c r="Y29" s="40"/>
      <c r="Z29" s="157">
        <v>5</v>
      </c>
      <c r="AA29" s="3"/>
      <c r="AB29" s="3" t="s">
        <v>691</v>
      </c>
      <c r="AC29" s="3"/>
    </row>
    <row r="30" spans="3:27" ht="13.5" thickBot="1">
      <c r="C30" s="3" t="s">
        <v>468</v>
      </c>
      <c r="H30" s="3" t="s">
        <v>269</v>
      </c>
      <c r="T30" s="40"/>
      <c r="U30" s="40"/>
      <c r="AA30" t="s">
        <v>692</v>
      </c>
    </row>
    <row r="31" spans="1:21" ht="13.5" thickBot="1">
      <c r="A31" s="422" t="s">
        <v>36</v>
      </c>
      <c r="B31" s="363" t="s">
        <v>95</v>
      </c>
      <c r="C31" s="364" t="s">
        <v>96</v>
      </c>
      <c r="D31" s="365" t="s">
        <v>97</v>
      </c>
      <c r="E31" s="149"/>
      <c r="F31" s="362" t="s">
        <v>621</v>
      </c>
      <c r="G31" s="363" t="s">
        <v>95</v>
      </c>
      <c r="H31" s="364" t="s">
        <v>96</v>
      </c>
      <c r="I31" s="365" t="s">
        <v>97</v>
      </c>
      <c r="J31" s="161"/>
      <c r="K31" s="362" t="s">
        <v>618</v>
      </c>
      <c r="L31" s="363" t="s">
        <v>95</v>
      </c>
      <c r="M31" s="364" t="s">
        <v>96</v>
      </c>
      <c r="N31" s="365" t="s">
        <v>97</v>
      </c>
      <c r="O31" s="149"/>
      <c r="P31" s="362" t="s">
        <v>686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 t="s">
        <v>237</v>
      </c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 t="s">
        <v>423</v>
      </c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 t="s">
        <v>677</v>
      </c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 t="s">
        <v>466</v>
      </c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 t="s">
        <v>350</v>
      </c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 t="s">
        <v>363</v>
      </c>
      <c r="B37" s="164">
        <v>69.5</v>
      </c>
      <c r="C37" s="164"/>
      <c r="D37" s="370">
        <f t="shared" si="12"/>
        <v>69.5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>
        <v>69</v>
      </c>
      <c r="M37" s="164"/>
      <c r="N37" s="370">
        <f t="shared" si="14"/>
        <v>69</v>
      </c>
      <c r="O37" s="19"/>
      <c r="P37" s="369"/>
      <c r="Q37" s="164">
        <v>74.5</v>
      </c>
      <c r="R37" s="164"/>
      <c r="S37" s="370">
        <f t="shared" si="15"/>
        <v>74.5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 t="s">
        <v>511</v>
      </c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 t="s">
        <v>338</v>
      </c>
      <c r="B39" s="164"/>
      <c r="C39" s="164"/>
      <c r="D39" s="370">
        <f t="shared" si="12"/>
        <v>0</v>
      </c>
      <c r="E39" s="19"/>
      <c r="F39" s="369"/>
      <c r="G39" s="164">
        <v>73</v>
      </c>
      <c r="H39" s="164"/>
      <c r="I39" s="370">
        <f t="shared" si="13"/>
        <v>73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 t="s">
        <v>309</v>
      </c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 t="s">
        <v>500</v>
      </c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 t="s">
        <v>496</v>
      </c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 t="s">
        <v>435</v>
      </c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 t="s">
        <v>517</v>
      </c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 t="s">
        <v>506</v>
      </c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 t="s">
        <v>516</v>
      </c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 t="s">
        <v>514</v>
      </c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 t="s">
        <v>498</v>
      </c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 t="s">
        <v>456</v>
      </c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69.5</v>
      </c>
      <c r="C51" s="592"/>
      <c r="D51" s="548"/>
      <c r="F51" s="78" t="s">
        <v>101</v>
      </c>
      <c r="G51" s="592">
        <f>SUM(I32:I50)</f>
        <v>73</v>
      </c>
      <c r="H51" s="592"/>
      <c r="I51" s="548"/>
      <c r="J51" s="28"/>
      <c r="K51" s="78" t="s">
        <v>101</v>
      </c>
      <c r="L51" s="592">
        <f>SUM(N32:N50)</f>
        <v>69</v>
      </c>
      <c r="M51" s="592"/>
      <c r="N51" s="548"/>
      <c r="P51" s="78" t="s">
        <v>101</v>
      </c>
      <c r="Q51" s="592">
        <f>SUM(S32:S50)</f>
        <v>74.5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>
        <v>3</v>
      </c>
      <c r="H54" s="592"/>
      <c r="I54" s="548"/>
      <c r="J54" s="28"/>
      <c r="K54" s="78" t="s">
        <v>102</v>
      </c>
      <c r="L54" s="595">
        <v>3</v>
      </c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>
        <v>3</v>
      </c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>
        <v>-1</v>
      </c>
      <c r="C56" s="592"/>
      <c r="D56" s="548"/>
      <c r="F56" s="78" t="s">
        <v>100</v>
      </c>
      <c r="G56" s="592">
        <v>1</v>
      </c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73.5</v>
      </c>
      <c r="C57" s="593"/>
      <c r="D57" s="594"/>
      <c r="E57" s="153"/>
      <c r="F57" s="152" t="s">
        <v>8</v>
      </c>
      <c r="G57" s="593">
        <f>SUM(G51:I56)</f>
        <v>77</v>
      </c>
      <c r="H57" s="593"/>
      <c r="I57" s="594"/>
      <c r="J57" s="162"/>
      <c r="K57" s="152" t="s">
        <v>8</v>
      </c>
      <c r="L57" s="593">
        <f>SUM(L51:N56)</f>
        <v>74</v>
      </c>
      <c r="M57" s="593"/>
      <c r="N57" s="594"/>
      <c r="O57" s="153"/>
      <c r="P57" s="152" t="s">
        <v>8</v>
      </c>
      <c r="Q57" s="593">
        <f>SUM(Q51:S56)</f>
        <v>74.5</v>
      </c>
      <c r="R57" s="593"/>
      <c r="S57" s="594"/>
    </row>
    <row r="58" spans="1:18" ht="37.5">
      <c r="A58" s="156">
        <v>2</v>
      </c>
      <c r="C58" s="3" t="s">
        <v>694</v>
      </c>
      <c r="F58" s="157">
        <v>2</v>
      </c>
      <c r="H58" s="3" t="s">
        <v>695</v>
      </c>
      <c r="K58" s="156">
        <v>2</v>
      </c>
      <c r="M58" s="3" t="s">
        <v>697</v>
      </c>
      <c r="P58" s="157">
        <v>2</v>
      </c>
      <c r="R58" s="3" t="s">
        <v>698</v>
      </c>
    </row>
    <row r="63" spans="1:2" ht="12.75">
      <c r="A63" s="105" t="s">
        <v>139</v>
      </c>
      <c r="B63" s="282">
        <f>AA22</f>
        <v>87.5</v>
      </c>
    </row>
    <row r="64" spans="1:2" ht="12.75">
      <c r="A64" s="105" t="s">
        <v>140</v>
      </c>
      <c r="B64" s="282">
        <f>L22</f>
        <v>73</v>
      </c>
    </row>
    <row r="65" spans="1:2" ht="12.75">
      <c r="A65" s="105" t="s">
        <v>141</v>
      </c>
      <c r="B65" s="282">
        <f>G51</f>
        <v>73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69.5</v>
      </c>
    </row>
    <row r="68" spans="1:2" ht="12.75">
      <c r="A68" s="105" t="s">
        <v>144</v>
      </c>
      <c r="B68" s="282">
        <f>L51</f>
        <v>69</v>
      </c>
    </row>
    <row r="69" spans="1:2" ht="12.75">
      <c r="A69" s="105" t="s">
        <v>145</v>
      </c>
      <c r="B69" s="282">
        <f>Q22</f>
        <v>71</v>
      </c>
    </row>
    <row r="70" spans="1:2" ht="12.75">
      <c r="A70" s="105" t="s">
        <v>146</v>
      </c>
      <c r="B70" s="282">
        <f>V22</f>
        <v>66.5</v>
      </c>
    </row>
    <row r="71" spans="1:2" ht="12.75">
      <c r="A71" s="105" t="s">
        <v>147</v>
      </c>
      <c r="B71" s="282">
        <f>B22</f>
        <v>71</v>
      </c>
    </row>
    <row r="72" spans="1:2" ht="12.75">
      <c r="A72" s="105" t="s">
        <v>148</v>
      </c>
      <c r="B72" s="282">
        <f>Q51</f>
        <v>74.5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P49" sqref="P49"/>
    </sheetView>
  </sheetViews>
  <sheetFormatPr defaultColWidth="9.140625" defaultRowHeight="12.75"/>
  <cols>
    <col min="1" max="1" width="15.28125" style="0" bestFit="1" customWidth="1"/>
    <col min="2" max="2" width="6.14062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8" width="5.28125" style="3" customWidth="1"/>
    <col min="9" max="9" width="5.00390625" style="3" customWidth="1"/>
    <col min="10" max="10" width="12.28125" style="3" customWidth="1"/>
    <col min="11" max="11" width="15.28125" style="0" bestFit="1" customWidth="1"/>
    <col min="12" max="12" width="6.140625" style="3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5.8515625" style="0" bestFit="1" customWidth="1"/>
    <col min="17" max="17" width="5.8515625" style="3" customWidth="1"/>
    <col min="18" max="18" width="4.8515625" style="3" customWidth="1"/>
    <col min="19" max="19" width="5.57421875" style="3" bestFit="1" customWidth="1"/>
    <col min="21" max="21" width="16.28125" style="0" bestFit="1" customWidth="1"/>
    <col min="22" max="22" width="5.00390625" style="0" customWidth="1"/>
    <col min="23" max="23" width="6.42187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6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110</v>
      </c>
      <c r="K1" s="16"/>
    </row>
    <row r="2" spans="1:29" s="2" customFormat="1" ht="13.5" thickBot="1">
      <c r="A2" s="362" t="s">
        <v>18</v>
      </c>
      <c r="B2" s="363" t="s">
        <v>95</v>
      </c>
      <c r="C2" s="364" t="s">
        <v>96</v>
      </c>
      <c r="D2" s="365" t="s">
        <v>97</v>
      </c>
      <c r="E2" s="149"/>
      <c r="F2" s="422" t="s">
        <v>36</v>
      </c>
      <c r="G2" s="363" t="s">
        <v>95</v>
      </c>
      <c r="H2" s="364" t="s">
        <v>96</v>
      </c>
      <c r="I2" s="365" t="s">
        <v>97</v>
      </c>
      <c r="J2" s="161"/>
      <c r="K2" s="362" t="s">
        <v>182</v>
      </c>
      <c r="L2" s="363" t="s">
        <v>95</v>
      </c>
      <c r="M2" s="364" t="s">
        <v>96</v>
      </c>
      <c r="N2" s="365" t="s">
        <v>97</v>
      </c>
      <c r="O2" s="149"/>
      <c r="P2" s="362" t="s">
        <v>177</v>
      </c>
      <c r="Q2" s="363" t="s">
        <v>95</v>
      </c>
      <c r="R2" s="364" t="s">
        <v>96</v>
      </c>
      <c r="S2" s="365" t="s">
        <v>97</v>
      </c>
      <c r="U2" s="362" t="s">
        <v>43</v>
      </c>
      <c r="V2" s="363" t="s">
        <v>95</v>
      </c>
      <c r="W2" s="364" t="s">
        <v>96</v>
      </c>
      <c r="X2" s="365" t="s">
        <v>97</v>
      </c>
      <c r="Y2" s="149"/>
      <c r="Z2" s="362" t="s">
        <v>4</v>
      </c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 t="s">
        <v>701</v>
      </c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 t="s">
        <v>423</v>
      </c>
      <c r="G4" s="164"/>
      <c r="H4" s="164"/>
      <c r="I4" s="370">
        <f aca="true" t="shared" si="1" ref="I4:I13">G4+H4</f>
        <v>0</v>
      </c>
      <c r="J4" s="17"/>
      <c r="K4" s="369"/>
      <c r="L4" s="164">
        <v>94</v>
      </c>
      <c r="M4" s="164"/>
      <c r="N4" s="370">
        <f aca="true" t="shared" si="2" ref="N4:N13">L4+M4</f>
        <v>94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 t="s">
        <v>677</v>
      </c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 t="s">
        <v>466</v>
      </c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>
        <v>77</v>
      </c>
      <c r="W6" s="164"/>
      <c r="X6" s="370">
        <f t="shared" si="4"/>
        <v>77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>
        <v>72.5</v>
      </c>
      <c r="C7" s="164"/>
      <c r="D7" s="370">
        <f t="shared" si="0"/>
        <v>72.5</v>
      </c>
      <c r="E7" s="19"/>
      <c r="F7" s="369" t="s">
        <v>350</v>
      </c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 t="s">
        <v>363</v>
      </c>
      <c r="G8" s="164">
        <v>70</v>
      </c>
      <c r="H8" s="164"/>
      <c r="I8" s="370">
        <f t="shared" si="1"/>
        <v>70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>
        <v>67.5</v>
      </c>
      <c r="AB8" s="164"/>
      <c r="AC8" s="370">
        <f t="shared" si="5"/>
        <v>67.5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 t="s">
        <v>511</v>
      </c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>
        <v>74.5</v>
      </c>
      <c r="R9" s="164"/>
      <c r="S9" s="370">
        <f t="shared" si="3"/>
        <v>74.5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 t="s">
        <v>514</v>
      </c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 t="s">
        <v>309</v>
      </c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 t="s">
        <v>500</v>
      </c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 t="s">
        <v>496</v>
      </c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 t="s">
        <v>435</v>
      </c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 t="s">
        <v>503</v>
      </c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 t="s">
        <v>517</v>
      </c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 t="s">
        <v>516</v>
      </c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 t="s">
        <v>510</v>
      </c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 t="s">
        <v>498</v>
      </c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 t="s">
        <v>456</v>
      </c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72.5</v>
      </c>
      <c r="C22" s="592"/>
      <c r="D22" s="548"/>
      <c r="F22" s="78" t="s">
        <v>101</v>
      </c>
      <c r="G22" s="592">
        <f>SUM(I3:I21)</f>
        <v>70</v>
      </c>
      <c r="H22" s="592"/>
      <c r="I22" s="548"/>
      <c r="J22" s="28"/>
      <c r="K22" s="78" t="s">
        <v>101</v>
      </c>
      <c r="L22" s="592">
        <f>SUM(N3:N21)</f>
        <v>94</v>
      </c>
      <c r="M22" s="592"/>
      <c r="N22" s="548"/>
      <c r="P22" s="78" t="s">
        <v>101</v>
      </c>
      <c r="Q22" s="592">
        <f>SUM(S3:S21)</f>
        <v>74.5</v>
      </c>
      <c r="R22" s="592"/>
      <c r="S22" s="548"/>
      <c r="T22" s="40"/>
      <c r="U22" s="78" t="s">
        <v>101</v>
      </c>
      <c r="V22" s="592">
        <f>SUM(X3:X21)</f>
        <v>77</v>
      </c>
      <c r="W22" s="592"/>
      <c r="X22" s="548"/>
      <c r="Y22" s="40"/>
      <c r="Z22" s="78" t="s">
        <v>101</v>
      </c>
      <c r="AA22" s="592">
        <f>SUM(AC3:AC21)</f>
        <v>67.5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>
        <v>-1</v>
      </c>
      <c r="C25" s="592"/>
      <c r="D25" s="548"/>
      <c r="F25" s="78" t="s">
        <v>102</v>
      </c>
      <c r="G25" s="595">
        <v>-2</v>
      </c>
      <c r="H25" s="592"/>
      <c r="I25" s="548"/>
      <c r="J25" s="28"/>
      <c r="K25" s="78" t="s">
        <v>102</v>
      </c>
      <c r="L25" s="595">
        <v>-1</v>
      </c>
      <c r="M25" s="592"/>
      <c r="N25" s="548"/>
      <c r="P25" s="78" t="s">
        <v>102</v>
      </c>
      <c r="Q25" s="595">
        <v>1</v>
      </c>
      <c r="R25" s="592"/>
      <c r="S25" s="548"/>
      <c r="T25" s="116"/>
      <c r="U25" s="78" t="s">
        <v>102</v>
      </c>
      <c r="V25" s="595">
        <v>5</v>
      </c>
      <c r="W25" s="592"/>
      <c r="X25" s="548"/>
      <c r="Y25" s="40"/>
      <c r="Z25" s="78" t="s">
        <v>102</v>
      </c>
      <c r="AA25" s="595">
        <v>2</v>
      </c>
      <c r="AB25" s="592"/>
      <c r="AC25" s="548"/>
    </row>
    <row r="26" spans="1:29" ht="12.75">
      <c r="A26" s="78" t="s">
        <v>99</v>
      </c>
      <c r="B26" s="592">
        <v>-2</v>
      </c>
      <c r="C26" s="592"/>
      <c r="D26" s="548"/>
      <c r="F26" s="78" t="s">
        <v>99</v>
      </c>
      <c r="G26" s="592">
        <v>1</v>
      </c>
      <c r="H26" s="592"/>
      <c r="I26" s="548"/>
      <c r="J26" s="28"/>
      <c r="K26" s="78" t="s">
        <v>99</v>
      </c>
      <c r="L26" s="592">
        <v>-1</v>
      </c>
      <c r="M26" s="592"/>
      <c r="N26" s="548"/>
      <c r="P26" s="78" t="s">
        <v>99</v>
      </c>
      <c r="Q26" s="592">
        <v>-2</v>
      </c>
      <c r="R26" s="592"/>
      <c r="S26" s="548"/>
      <c r="T26" s="116"/>
      <c r="U26" s="78" t="s">
        <v>99</v>
      </c>
      <c r="V26" s="592">
        <v>-2</v>
      </c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>
        <v>2</v>
      </c>
      <c r="C27" s="592"/>
      <c r="D27" s="548"/>
      <c r="F27" s="78" t="s">
        <v>100</v>
      </c>
      <c r="G27" s="592">
        <v>-2</v>
      </c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>
        <v>1</v>
      </c>
      <c r="W27" s="592"/>
      <c r="X27" s="548"/>
      <c r="Y27" s="40"/>
      <c r="Z27" s="78" t="s">
        <v>100</v>
      </c>
      <c r="AA27" s="592">
        <v>-1</v>
      </c>
      <c r="AB27" s="592"/>
      <c r="AC27" s="548"/>
    </row>
    <row r="28" spans="1:29" s="154" customFormat="1" ht="18.75">
      <c r="A28" s="152" t="s">
        <v>8</v>
      </c>
      <c r="B28" s="593">
        <f>SUM(B22:D27)</f>
        <v>73.5</v>
      </c>
      <c r="C28" s="593"/>
      <c r="D28" s="594"/>
      <c r="E28" s="153"/>
      <c r="F28" s="152" t="s">
        <v>8</v>
      </c>
      <c r="G28" s="593">
        <f>SUM(G22:I27)</f>
        <v>67</v>
      </c>
      <c r="H28" s="593"/>
      <c r="I28" s="594"/>
      <c r="J28" s="162"/>
      <c r="K28" s="152" t="s">
        <v>8</v>
      </c>
      <c r="L28" s="593">
        <f>SUM(L22:N27)</f>
        <v>94</v>
      </c>
      <c r="M28" s="593"/>
      <c r="N28" s="594"/>
      <c r="O28" s="153"/>
      <c r="P28" s="152" t="s">
        <v>8</v>
      </c>
      <c r="Q28" s="593">
        <f>SUM(Q22:S27)</f>
        <v>73.5</v>
      </c>
      <c r="R28" s="593"/>
      <c r="S28" s="594"/>
      <c r="T28" s="155"/>
      <c r="U28" s="152" t="s">
        <v>8</v>
      </c>
      <c r="V28" s="593">
        <f>SUM(V22:X27)</f>
        <v>83</v>
      </c>
      <c r="W28" s="593"/>
      <c r="X28" s="594"/>
      <c r="Y28" s="153"/>
      <c r="Z28" s="152" t="s">
        <v>8</v>
      </c>
      <c r="AA28" s="593">
        <f>SUM(AA22:AC27)</f>
        <v>68.5</v>
      </c>
      <c r="AB28" s="593"/>
      <c r="AC28" s="594"/>
    </row>
    <row r="29" spans="1:29" ht="35.25" customHeight="1">
      <c r="A29" s="156">
        <v>2</v>
      </c>
      <c r="C29" s="3" t="s">
        <v>705</v>
      </c>
      <c r="F29" s="157">
        <v>1</v>
      </c>
      <c r="H29" s="3" t="s">
        <v>466</v>
      </c>
      <c r="K29" s="156">
        <v>5</v>
      </c>
      <c r="M29" s="3" t="s">
        <v>709</v>
      </c>
      <c r="P29" s="157">
        <v>2</v>
      </c>
      <c r="R29" s="3" t="s">
        <v>711</v>
      </c>
      <c r="T29" s="40"/>
      <c r="U29" s="156">
        <v>3</v>
      </c>
      <c r="V29" s="3"/>
      <c r="W29" s="3" t="s">
        <v>707</v>
      </c>
      <c r="X29" s="3"/>
      <c r="Y29" s="40"/>
      <c r="Z29" s="157">
        <v>1</v>
      </c>
      <c r="AA29" s="3"/>
      <c r="AB29" s="3" t="s">
        <v>232</v>
      </c>
      <c r="AC29" s="3"/>
    </row>
    <row r="30" spans="13:21" ht="13.5" thickBot="1">
      <c r="M30" s="3" t="s">
        <v>710</v>
      </c>
      <c r="T30" s="40"/>
      <c r="U30" s="40"/>
    </row>
    <row r="31" spans="1:21" ht="13.5" thickBot="1">
      <c r="A31" s="362" t="s">
        <v>176</v>
      </c>
      <c r="B31" s="363" t="s">
        <v>95</v>
      </c>
      <c r="C31" s="364" t="s">
        <v>96</v>
      </c>
      <c r="D31" s="365" t="s">
        <v>97</v>
      </c>
      <c r="E31" s="149"/>
      <c r="F31" s="362" t="s">
        <v>40</v>
      </c>
      <c r="G31" s="363" t="s">
        <v>95</v>
      </c>
      <c r="H31" s="364" t="s">
        <v>96</v>
      </c>
      <c r="I31" s="365" t="s">
        <v>97</v>
      </c>
      <c r="J31" s="161"/>
      <c r="K31" s="362" t="s">
        <v>6</v>
      </c>
      <c r="L31" s="363" t="s">
        <v>95</v>
      </c>
      <c r="M31" s="364" t="s">
        <v>96</v>
      </c>
      <c r="N31" s="365" t="s">
        <v>97</v>
      </c>
      <c r="O31" s="149"/>
      <c r="P31" s="362" t="s">
        <v>1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>
        <v>72</v>
      </c>
      <c r="C33" s="164"/>
      <c r="D33" s="370">
        <f aca="true" t="shared" si="12" ref="D33:D42">B33+C33</f>
        <v>72</v>
      </c>
      <c r="E33" s="19"/>
      <c r="F33" s="369"/>
      <c r="G33" s="164">
        <v>74.5</v>
      </c>
      <c r="H33" s="164"/>
      <c r="I33" s="370">
        <f aca="true" t="shared" si="13" ref="I33:I42">G33+H33</f>
        <v>74.5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>
        <v>71</v>
      </c>
      <c r="M36" s="164"/>
      <c r="N36" s="370">
        <f t="shared" si="14"/>
        <v>71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>
        <v>66.5</v>
      </c>
      <c r="R37" s="164"/>
      <c r="S37" s="370">
        <f t="shared" si="15"/>
        <v>66.5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72</v>
      </c>
      <c r="C51" s="592"/>
      <c r="D51" s="548"/>
      <c r="F51" s="78" t="s">
        <v>101</v>
      </c>
      <c r="G51" s="592">
        <f>SUM(I32:I50)</f>
        <v>74.5</v>
      </c>
      <c r="H51" s="592"/>
      <c r="I51" s="548"/>
      <c r="J51" s="28"/>
      <c r="K51" s="78" t="s">
        <v>101</v>
      </c>
      <c r="L51" s="592">
        <f>SUM(N32:N50)</f>
        <v>71</v>
      </c>
      <c r="M51" s="592"/>
      <c r="N51" s="548"/>
      <c r="P51" s="78" t="s">
        <v>101</v>
      </c>
      <c r="Q51" s="592">
        <f>SUM(S32:S50)</f>
        <v>66.5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>
        <v>1</v>
      </c>
      <c r="R53" s="592"/>
      <c r="S53" s="548"/>
    </row>
    <row r="54" spans="1:19" ht="12.75">
      <c r="A54" s="78" t="s">
        <v>102</v>
      </c>
      <c r="B54" s="595">
        <v>1</v>
      </c>
      <c r="C54" s="592"/>
      <c r="D54" s="548"/>
      <c r="F54" s="78" t="s">
        <v>102</v>
      </c>
      <c r="G54" s="595">
        <v>1</v>
      </c>
      <c r="H54" s="592"/>
      <c r="I54" s="548"/>
      <c r="J54" s="28"/>
      <c r="K54" s="78" t="s">
        <v>102</v>
      </c>
      <c r="L54" s="595">
        <v>3</v>
      </c>
      <c r="M54" s="592"/>
      <c r="N54" s="548"/>
      <c r="P54" s="78" t="s">
        <v>102</v>
      </c>
      <c r="Q54" s="595">
        <v>2</v>
      </c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>
        <v>1</v>
      </c>
      <c r="R55" s="592"/>
      <c r="S55" s="548"/>
    </row>
    <row r="56" spans="1:19" ht="12.75">
      <c r="A56" s="78" t="s">
        <v>100</v>
      </c>
      <c r="B56" s="592">
        <v>1</v>
      </c>
      <c r="C56" s="592"/>
      <c r="D56" s="548"/>
      <c r="F56" s="78" t="s">
        <v>100</v>
      </c>
      <c r="G56" s="592">
        <v>-1</v>
      </c>
      <c r="H56" s="592"/>
      <c r="I56" s="548"/>
      <c r="J56" s="28"/>
      <c r="K56" s="78" t="s">
        <v>100</v>
      </c>
      <c r="L56" s="592">
        <v>2</v>
      </c>
      <c r="M56" s="592"/>
      <c r="N56" s="548"/>
      <c r="P56" s="78" t="s">
        <v>100</v>
      </c>
      <c r="Q56" s="592">
        <v>-2</v>
      </c>
      <c r="R56" s="592"/>
      <c r="S56" s="548"/>
    </row>
    <row r="57" spans="1:19" ht="18">
      <c r="A57" s="152" t="s">
        <v>8</v>
      </c>
      <c r="B57" s="593">
        <f>SUM(B51:D56)</f>
        <v>76</v>
      </c>
      <c r="C57" s="593"/>
      <c r="D57" s="594"/>
      <c r="E57" s="153"/>
      <c r="F57" s="152" t="s">
        <v>8</v>
      </c>
      <c r="G57" s="593">
        <f>SUM(G51:I56)</f>
        <v>74.5</v>
      </c>
      <c r="H57" s="593"/>
      <c r="I57" s="594"/>
      <c r="J57" s="162"/>
      <c r="K57" s="152" t="s">
        <v>8</v>
      </c>
      <c r="L57" s="593">
        <f>SUM(L51:N56)</f>
        <v>78</v>
      </c>
      <c r="M57" s="593"/>
      <c r="N57" s="594"/>
      <c r="O57" s="153"/>
      <c r="P57" s="152" t="s">
        <v>8</v>
      </c>
      <c r="Q57" s="593">
        <f>SUM(Q51:S56)</f>
        <v>68.5</v>
      </c>
      <c r="R57" s="593"/>
      <c r="S57" s="594"/>
    </row>
    <row r="58" spans="1:18" ht="37.5">
      <c r="A58" s="156">
        <v>2</v>
      </c>
      <c r="C58" s="3" t="s">
        <v>702</v>
      </c>
      <c r="F58" s="157">
        <v>2</v>
      </c>
      <c r="H58" s="3" t="s">
        <v>703</v>
      </c>
      <c r="K58" s="156">
        <v>3</v>
      </c>
      <c r="M58" s="3" t="s">
        <v>184</v>
      </c>
      <c r="P58" s="157">
        <v>1</v>
      </c>
      <c r="R58" s="3" t="s">
        <v>281</v>
      </c>
    </row>
    <row r="59" ht="12.75">
      <c r="M59" s="3" t="s">
        <v>714</v>
      </c>
    </row>
    <row r="63" spans="1:2" ht="12.75">
      <c r="A63" s="105" t="s">
        <v>139</v>
      </c>
      <c r="B63" s="282">
        <f>L22</f>
        <v>94</v>
      </c>
    </row>
    <row r="64" spans="1:2" ht="12.75">
      <c r="A64" s="105" t="s">
        <v>140</v>
      </c>
      <c r="B64" s="282">
        <f>Q51</f>
        <v>66.5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L51</f>
        <v>71</v>
      </c>
    </row>
    <row r="67" spans="1:2" ht="12.75">
      <c r="A67" s="105" t="s">
        <v>143</v>
      </c>
      <c r="B67" s="282">
        <f>G22</f>
        <v>70</v>
      </c>
    </row>
    <row r="68" spans="1:2" ht="12.75">
      <c r="A68" s="105" t="s">
        <v>144</v>
      </c>
      <c r="B68" s="282">
        <f>Q22</f>
        <v>74.5</v>
      </c>
    </row>
    <row r="69" spans="1:2" ht="12.75">
      <c r="A69" s="105" t="s">
        <v>145</v>
      </c>
      <c r="B69" s="282">
        <f>B51</f>
        <v>72</v>
      </c>
    </row>
    <row r="70" spans="1:2" ht="12.75">
      <c r="A70" s="105" t="s">
        <v>146</v>
      </c>
      <c r="B70" s="282">
        <f>G51</f>
        <v>74.5</v>
      </c>
    </row>
    <row r="71" spans="1:2" ht="12.75">
      <c r="A71" s="105" t="s">
        <v>147</v>
      </c>
      <c r="B71" s="282">
        <f>AA22</f>
        <v>67.5</v>
      </c>
    </row>
    <row r="72" spans="1:2" ht="12.75">
      <c r="A72" s="105" t="s">
        <v>148</v>
      </c>
      <c r="B72" s="282">
        <f>B22</f>
        <v>72.5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7.8515625" style="0" bestFit="1" customWidth="1"/>
    <col min="2" max="2" width="5.421875" style="3" customWidth="1"/>
    <col min="3" max="3" width="5.0039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7" width="5.28125" style="3" customWidth="1"/>
    <col min="8" max="9" width="5.00390625" style="3" customWidth="1"/>
    <col min="10" max="10" width="8.8515625" style="3" customWidth="1"/>
    <col min="11" max="11" width="18.28125" style="0" customWidth="1"/>
    <col min="12" max="12" width="4.7109375" style="3" customWidth="1"/>
    <col min="13" max="13" width="5.140625" style="3" bestFit="1" customWidth="1"/>
    <col min="14" max="14" width="5.421875" style="3" customWidth="1"/>
    <col min="15" max="15" width="3.00390625" style="40" customWidth="1"/>
    <col min="16" max="16" width="16.28125" style="0" bestFit="1" customWidth="1"/>
    <col min="17" max="17" width="5.57421875" style="3" customWidth="1"/>
    <col min="18" max="18" width="4.8515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112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B22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V22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851562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140625" style="3" customWidth="1"/>
    <col min="8" max="8" width="5.00390625" style="3" customWidth="1"/>
    <col min="9" max="9" width="5.57421875" style="3" bestFit="1" customWidth="1"/>
    <col min="10" max="10" width="10.28125" style="3" customWidth="1"/>
    <col min="11" max="11" width="16.00390625" style="0" bestFit="1" customWidth="1"/>
    <col min="12" max="12" width="5.28125" style="3" customWidth="1"/>
    <col min="13" max="13" width="5.140625" style="3" bestFit="1" customWidth="1"/>
    <col min="14" max="14" width="5.57421875" style="3" bestFit="1" customWidth="1"/>
    <col min="15" max="15" width="3.00390625" style="40" customWidth="1"/>
    <col min="16" max="16" width="15.28125" style="0" bestFit="1" customWidth="1"/>
    <col min="17" max="17" width="5.421875" style="3" customWidth="1"/>
    <col min="18" max="18" width="4.85156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1.57421875" style="0" customWidth="1"/>
    <col min="26" max="26" width="17.8515625" style="0" bestFit="1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113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G51</f>
        <v>0</v>
      </c>
    </row>
    <row r="64" spans="1:2" ht="12.75">
      <c r="A64" s="105" t="s">
        <v>140</v>
      </c>
      <c r="B64" s="282">
        <f>AA22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L51</f>
        <v>0</v>
      </c>
    </row>
    <row r="69" spans="1:2" ht="12.75">
      <c r="A69" s="105" t="s">
        <v>145</v>
      </c>
      <c r="B69" s="282">
        <f>Q22</f>
        <v>0</v>
      </c>
    </row>
    <row r="70" spans="1:2" ht="12.75">
      <c r="A70" s="105" t="s">
        <v>146</v>
      </c>
      <c r="B70" s="282">
        <f>V22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4:AA34"/>
    <mergeCell ref="V35:AA35"/>
    <mergeCell ref="V22:X22"/>
    <mergeCell ref="AA22:AC22"/>
    <mergeCell ref="V23:X23"/>
    <mergeCell ref="V24:X24"/>
    <mergeCell ref="AA24:AC24"/>
    <mergeCell ref="V33:AA33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1.1484375" style="40" customWidth="1"/>
    <col min="6" max="6" width="16.003906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10.00390625" style="3" customWidth="1"/>
    <col min="11" max="11" width="15.28125" style="0" bestFit="1" customWidth="1"/>
    <col min="12" max="12" width="5.140625" style="3" customWidth="1"/>
    <col min="13" max="13" width="5.140625" style="3" bestFit="1" customWidth="1"/>
    <col min="14" max="14" width="5.00390625" style="3" bestFit="1" customWidth="1"/>
    <col min="15" max="15" width="0.9921875" style="40" customWidth="1"/>
    <col min="16" max="16" width="16.28125" style="0" bestFit="1" customWidth="1"/>
    <col min="17" max="17" width="6.140625" style="3" customWidth="1"/>
    <col min="18" max="18" width="5.28125" style="3" customWidth="1"/>
    <col min="19" max="19" width="5.0039062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114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28125" style="3" customWidth="1"/>
    <col min="4" max="4" width="5.7109375" style="3" customWidth="1"/>
    <col min="5" max="5" width="1.421875" style="40" customWidth="1"/>
    <col min="6" max="6" width="15.140625" style="0" bestFit="1" customWidth="1"/>
    <col min="7" max="7" width="6.421875" style="3" customWidth="1"/>
    <col min="8" max="8" width="5.140625" style="3" customWidth="1"/>
    <col min="9" max="9" width="6.28125" style="3" customWidth="1"/>
    <col min="10" max="10" width="10.8515625" style="3" customWidth="1"/>
    <col min="11" max="11" width="16.28125" style="0" bestFit="1" customWidth="1"/>
    <col min="12" max="13" width="5.140625" style="3" customWidth="1"/>
    <col min="14" max="14" width="5.00390625" style="3" bestFit="1" customWidth="1"/>
    <col min="15" max="15" width="1.1484375" style="40" customWidth="1"/>
    <col min="16" max="16" width="14.8515625" style="0" customWidth="1"/>
    <col min="17" max="17" width="4.421875" style="3" bestFit="1" customWidth="1"/>
    <col min="18" max="18" width="5.28125" style="3" customWidth="1"/>
    <col min="19" max="19" width="5.00390625" style="3" bestFit="1" customWidth="1"/>
    <col min="21" max="21" width="14.8515625" style="0" bestFit="1" customWidth="1"/>
    <col min="22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115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L51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B51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" sqref="K2:N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421875" style="3" customWidth="1"/>
    <col min="5" max="5" width="2.140625" style="40" customWidth="1"/>
    <col min="6" max="6" width="15.140625" style="0" bestFit="1" customWidth="1"/>
    <col min="7" max="7" width="5.140625" style="3" customWidth="1"/>
    <col min="8" max="8" width="5.28125" style="3" customWidth="1"/>
    <col min="9" max="9" width="5.421875" style="3" customWidth="1"/>
    <col min="10" max="10" width="11.57421875" style="3" customWidth="1"/>
    <col min="11" max="11" width="15.28125" style="0" bestFit="1" customWidth="1"/>
    <col min="12" max="12" width="5.28125" style="3" customWidth="1"/>
    <col min="13" max="13" width="5.7109375" style="3" customWidth="1"/>
    <col min="14" max="14" width="5.57421875" style="3" bestFit="1" customWidth="1"/>
    <col min="15" max="15" width="1.7109375" style="40" customWidth="1"/>
    <col min="16" max="16" width="14.8515625" style="0" customWidth="1"/>
    <col min="17" max="18" width="5.28125" style="3" customWidth="1"/>
    <col min="19" max="19" width="5.8515625" style="3" customWidth="1"/>
    <col min="20" max="20" width="12.00390625" style="0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6.28125" style="0" bestFit="1" customWidth="1"/>
    <col min="27" max="27" width="5.421875" style="0" customWidth="1"/>
    <col min="28" max="28" width="5.57421875" style="0" customWidth="1"/>
    <col min="29" max="29" width="5.140625" style="0" customWidth="1"/>
  </cols>
  <sheetData>
    <row r="1" spans="1:11" ht="13.5" thickBot="1">
      <c r="A1" s="145" t="s">
        <v>123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V22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U8" sqref="U8"/>
    </sheetView>
  </sheetViews>
  <sheetFormatPr defaultColWidth="9.140625" defaultRowHeight="12.75"/>
  <cols>
    <col min="1" max="1" width="19.421875" style="0" customWidth="1"/>
    <col min="2" max="2" width="9.140625" style="2" customWidth="1"/>
    <col min="3" max="20" width="5.421875" style="3" customWidth="1"/>
    <col min="21" max="21" width="12.00390625" style="0" customWidth="1"/>
    <col min="22" max="22" width="11.140625" style="0" customWidth="1"/>
    <col min="23" max="23" width="16.28125" style="0" customWidth="1"/>
    <col min="24" max="24" width="12.57421875" style="0" customWidth="1"/>
    <col min="25" max="25" width="7.00390625" style="0" customWidth="1"/>
    <col min="26" max="26" width="12.28125" style="0" bestFit="1" customWidth="1"/>
  </cols>
  <sheetData>
    <row r="1" spans="1:26" s="2" customFormat="1" ht="12.75">
      <c r="A1" s="2" t="s">
        <v>7</v>
      </c>
      <c r="B1" s="2" t="s">
        <v>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65</v>
      </c>
      <c r="V1" s="4" t="s">
        <v>64</v>
      </c>
      <c r="W1" s="4" t="s">
        <v>124</v>
      </c>
      <c r="X1" s="4" t="s">
        <v>248</v>
      </c>
      <c r="Y1" s="4" t="s">
        <v>120</v>
      </c>
      <c r="Z1" s="4" t="s">
        <v>50</v>
      </c>
    </row>
    <row r="2" spans="3:26" s="2" customFormat="1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13" t="s">
        <v>249</v>
      </c>
      <c r="B3" s="314">
        <f>SUM(C3:Z3)</f>
        <v>17.3</v>
      </c>
      <c r="C3" s="315">
        <v>1.1</v>
      </c>
      <c r="D3" s="315"/>
      <c r="E3" s="315">
        <v>0.6</v>
      </c>
      <c r="F3" s="315"/>
      <c r="G3" s="315">
        <v>1</v>
      </c>
      <c r="H3" s="315">
        <v>1</v>
      </c>
      <c r="I3" s="315"/>
      <c r="J3" s="315">
        <v>1</v>
      </c>
      <c r="K3" s="315"/>
      <c r="L3" s="315"/>
      <c r="M3" s="315">
        <v>1</v>
      </c>
      <c r="N3" s="315"/>
      <c r="O3" s="315">
        <v>1.1</v>
      </c>
      <c r="P3" s="315"/>
      <c r="Q3" s="315"/>
      <c r="R3" s="315">
        <v>0.7</v>
      </c>
      <c r="S3" s="315"/>
      <c r="T3" s="315">
        <v>1.8</v>
      </c>
      <c r="U3" s="3">
        <v>4</v>
      </c>
      <c r="V3" s="3"/>
      <c r="W3" s="3"/>
      <c r="X3" s="3"/>
      <c r="Y3" s="3">
        <v>4</v>
      </c>
      <c r="Z3" s="3"/>
    </row>
    <row r="4" spans="1:26" ht="15">
      <c r="A4" s="313" t="s">
        <v>1</v>
      </c>
      <c r="B4" s="314">
        <f aca="true" t="shared" si="0" ref="B4:B12">SUM(C4:Z4)</f>
        <v>10.4</v>
      </c>
      <c r="C4" s="315"/>
      <c r="D4" s="315">
        <v>1.2</v>
      </c>
      <c r="E4" s="315"/>
      <c r="F4" s="315">
        <v>1</v>
      </c>
      <c r="G4" s="315"/>
      <c r="H4" s="315">
        <v>0.5</v>
      </c>
      <c r="I4" s="315"/>
      <c r="J4" s="315">
        <v>0.8</v>
      </c>
      <c r="K4" s="315"/>
      <c r="L4" s="315">
        <v>0.9</v>
      </c>
      <c r="M4" s="315"/>
      <c r="N4" s="315">
        <v>0.5</v>
      </c>
      <c r="O4" s="315"/>
      <c r="P4" s="315">
        <v>0.6</v>
      </c>
      <c r="Q4" s="315"/>
      <c r="R4" s="315">
        <v>1.2</v>
      </c>
      <c r="S4" s="315"/>
      <c r="T4" s="315">
        <v>0.7</v>
      </c>
      <c r="U4" s="3">
        <v>2</v>
      </c>
      <c r="V4" s="3">
        <v>1</v>
      </c>
      <c r="W4" s="3"/>
      <c r="X4" s="3"/>
      <c r="Y4" s="3"/>
      <c r="Z4" s="3"/>
    </row>
    <row r="5" spans="1:26" ht="15">
      <c r="A5" s="313" t="s">
        <v>4</v>
      </c>
      <c r="B5" s="314">
        <f t="shared" si="0"/>
        <v>21.200000000000003</v>
      </c>
      <c r="C5" s="315">
        <v>1.1</v>
      </c>
      <c r="D5" s="315">
        <v>0.7</v>
      </c>
      <c r="E5" s="315"/>
      <c r="F5" s="315">
        <v>1.5</v>
      </c>
      <c r="G5" s="315"/>
      <c r="H5" s="315">
        <v>1</v>
      </c>
      <c r="I5" s="315"/>
      <c r="J5" s="315">
        <v>1.2</v>
      </c>
      <c r="K5" s="315"/>
      <c r="L5" s="315"/>
      <c r="M5" s="315"/>
      <c r="N5" s="315">
        <v>1.5</v>
      </c>
      <c r="O5" s="315"/>
      <c r="P5" s="315">
        <v>1.3</v>
      </c>
      <c r="Q5" s="315"/>
      <c r="R5" s="315">
        <v>0.9</v>
      </c>
      <c r="S5" s="315"/>
      <c r="T5" s="315">
        <v>1</v>
      </c>
      <c r="U5" s="3">
        <v>5</v>
      </c>
      <c r="V5" s="3">
        <v>4</v>
      </c>
      <c r="W5" s="3"/>
      <c r="X5" s="3"/>
      <c r="Y5" s="3"/>
      <c r="Z5" s="3">
        <v>2</v>
      </c>
    </row>
    <row r="6" spans="1:26" ht="15">
      <c r="A6" s="313" t="s">
        <v>40</v>
      </c>
      <c r="B6" s="314">
        <f t="shared" si="0"/>
        <v>18.7</v>
      </c>
      <c r="C6" s="315">
        <v>1.1</v>
      </c>
      <c r="D6" s="315"/>
      <c r="E6" s="315">
        <v>1.8</v>
      </c>
      <c r="F6" s="315">
        <v>1.1</v>
      </c>
      <c r="G6" s="315"/>
      <c r="H6" s="315">
        <v>1.5</v>
      </c>
      <c r="I6" s="315"/>
      <c r="J6" s="315">
        <v>2</v>
      </c>
      <c r="K6" s="315"/>
      <c r="L6" s="315"/>
      <c r="M6" s="315">
        <v>1</v>
      </c>
      <c r="N6" s="315"/>
      <c r="O6" s="315"/>
      <c r="P6" s="315">
        <v>0.5</v>
      </c>
      <c r="Q6" s="315"/>
      <c r="R6" s="315">
        <v>1</v>
      </c>
      <c r="S6" s="315"/>
      <c r="T6" s="315">
        <v>0.7</v>
      </c>
      <c r="U6" s="3">
        <v>3</v>
      </c>
      <c r="V6" s="3"/>
      <c r="W6" s="3">
        <v>1</v>
      </c>
      <c r="X6" s="3">
        <v>1</v>
      </c>
      <c r="Y6" s="3">
        <v>3</v>
      </c>
      <c r="Z6" s="3"/>
    </row>
    <row r="7" spans="1:26" ht="15">
      <c r="A7" s="313" t="s">
        <v>3</v>
      </c>
      <c r="B7" s="314">
        <f t="shared" si="0"/>
        <v>7.8</v>
      </c>
      <c r="C7" s="315">
        <v>1.1</v>
      </c>
      <c r="D7" s="315"/>
      <c r="E7" s="315">
        <v>0.6</v>
      </c>
      <c r="F7" s="315"/>
      <c r="G7" s="315">
        <v>1</v>
      </c>
      <c r="H7" s="315"/>
      <c r="I7" s="315">
        <v>0.7</v>
      </c>
      <c r="J7" s="315">
        <v>0.8</v>
      </c>
      <c r="K7" s="315"/>
      <c r="L7" s="315"/>
      <c r="M7" s="315">
        <v>1</v>
      </c>
      <c r="N7" s="315"/>
      <c r="O7" s="315">
        <v>1</v>
      </c>
      <c r="P7" s="315"/>
      <c r="Q7" s="315">
        <v>0.5</v>
      </c>
      <c r="R7" s="315"/>
      <c r="S7" s="315"/>
      <c r="T7" s="315">
        <v>0.6</v>
      </c>
      <c r="U7" s="3">
        <v>0.5</v>
      </c>
      <c r="V7" s="3"/>
      <c r="W7" s="3"/>
      <c r="X7" s="3"/>
      <c r="Y7" s="3"/>
      <c r="Z7" s="3"/>
    </row>
    <row r="8" spans="1:26" ht="15">
      <c r="A8" s="313" t="s">
        <v>18</v>
      </c>
      <c r="B8" s="314">
        <f t="shared" si="0"/>
        <v>14.7</v>
      </c>
      <c r="C8" s="315"/>
      <c r="D8" s="315"/>
      <c r="E8" s="315">
        <v>1.1</v>
      </c>
      <c r="F8" s="315"/>
      <c r="G8" s="315">
        <v>1.2</v>
      </c>
      <c r="H8" s="315"/>
      <c r="I8" s="315">
        <v>1.3</v>
      </c>
      <c r="J8" s="315"/>
      <c r="K8" s="315">
        <v>0.6</v>
      </c>
      <c r="L8" s="315">
        <v>0.9</v>
      </c>
      <c r="M8" s="315">
        <v>1.2</v>
      </c>
      <c r="N8" s="315"/>
      <c r="O8" s="315">
        <v>0.6</v>
      </c>
      <c r="P8" s="315"/>
      <c r="Q8" s="315">
        <v>0.7</v>
      </c>
      <c r="R8" s="315"/>
      <c r="S8" s="315">
        <v>1.1</v>
      </c>
      <c r="T8" s="315"/>
      <c r="U8" s="3">
        <v>4</v>
      </c>
      <c r="V8" s="3">
        <v>2</v>
      </c>
      <c r="W8" s="3"/>
      <c r="X8" s="3"/>
      <c r="Y8" s="3"/>
      <c r="Z8" s="3"/>
    </row>
    <row r="9" spans="1:26" ht="15">
      <c r="A9" s="313" t="s">
        <v>6</v>
      </c>
      <c r="B9" s="314">
        <f t="shared" si="0"/>
        <v>13.5</v>
      </c>
      <c r="C9" s="315"/>
      <c r="D9" s="315">
        <v>0.7</v>
      </c>
      <c r="E9" s="315"/>
      <c r="F9" s="315">
        <v>1</v>
      </c>
      <c r="G9" s="315"/>
      <c r="H9" s="315">
        <v>1.7</v>
      </c>
      <c r="I9" s="315"/>
      <c r="J9" s="315"/>
      <c r="K9" s="315">
        <v>0.6</v>
      </c>
      <c r="L9" s="315">
        <v>1.5</v>
      </c>
      <c r="M9" s="315"/>
      <c r="N9" s="315">
        <v>0.7</v>
      </c>
      <c r="O9" s="315"/>
      <c r="P9" s="315">
        <v>1</v>
      </c>
      <c r="Q9" s="315"/>
      <c r="R9" s="315">
        <v>1</v>
      </c>
      <c r="S9" s="315">
        <v>1.3</v>
      </c>
      <c r="T9" s="315"/>
      <c r="U9" s="3">
        <v>3</v>
      </c>
      <c r="V9" s="3">
        <v>1</v>
      </c>
      <c r="W9" s="3"/>
      <c r="X9" s="3"/>
      <c r="Y9" s="3"/>
      <c r="Z9" s="3"/>
    </row>
    <row r="10" spans="1:26" ht="15">
      <c r="A10" s="313" t="s">
        <v>39</v>
      </c>
      <c r="B10" s="314">
        <f t="shared" si="0"/>
        <v>11</v>
      </c>
      <c r="C10" s="315">
        <v>1.1</v>
      </c>
      <c r="D10" s="315"/>
      <c r="E10" s="315">
        <v>1</v>
      </c>
      <c r="F10" s="315"/>
      <c r="G10" s="315">
        <v>0.6</v>
      </c>
      <c r="H10" s="315"/>
      <c r="I10" s="315">
        <v>0.9</v>
      </c>
      <c r="J10" s="315"/>
      <c r="K10" s="315">
        <v>1</v>
      </c>
      <c r="L10" s="315"/>
      <c r="M10" s="315">
        <v>1.2</v>
      </c>
      <c r="N10" s="315"/>
      <c r="O10" s="315">
        <v>1</v>
      </c>
      <c r="P10" s="316"/>
      <c r="Q10" s="315">
        <v>0.7</v>
      </c>
      <c r="R10" s="316"/>
      <c r="S10" s="315">
        <v>1</v>
      </c>
      <c r="T10" s="316"/>
      <c r="U10" s="3">
        <v>1</v>
      </c>
      <c r="V10" s="3"/>
      <c r="W10" s="3"/>
      <c r="X10" s="3"/>
      <c r="Y10" s="3">
        <v>1.5</v>
      </c>
      <c r="Z10" s="3"/>
    </row>
    <row r="11" spans="1:26" ht="15">
      <c r="A11" s="313" t="s">
        <v>176</v>
      </c>
      <c r="B11" s="314">
        <f t="shared" si="0"/>
        <v>8.8</v>
      </c>
      <c r="C11" s="315"/>
      <c r="D11" s="315">
        <v>0.7</v>
      </c>
      <c r="E11" s="315"/>
      <c r="F11" s="315">
        <v>1</v>
      </c>
      <c r="G11" s="315"/>
      <c r="H11" s="315"/>
      <c r="I11" s="315">
        <v>0.7</v>
      </c>
      <c r="J11" s="315"/>
      <c r="K11" s="315">
        <v>1</v>
      </c>
      <c r="L11" s="315">
        <v>0.6</v>
      </c>
      <c r="M11" s="315"/>
      <c r="N11" s="315">
        <v>0.5</v>
      </c>
      <c r="O11" s="315"/>
      <c r="P11" s="316">
        <v>1.3</v>
      </c>
      <c r="Q11" s="315">
        <v>1</v>
      </c>
      <c r="R11" s="316"/>
      <c r="S11" s="315">
        <v>0.5</v>
      </c>
      <c r="T11" s="316"/>
      <c r="U11" s="3">
        <v>1.5</v>
      </c>
      <c r="V11" s="3"/>
      <c r="W11" s="3"/>
      <c r="X11" s="3"/>
      <c r="Y11" s="3"/>
      <c r="Z11" s="3"/>
    </row>
    <row r="12" spans="1:26" ht="15">
      <c r="A12" s="313" t="s">
        <v>182</v>
      </c>
      <c r="B12" s="314">
        <f t="shared" si="0"/>
        <v>22</v>
      </c>
      <c r="C12" s="315"/>
      <c r="D12" s="315">
        <v>1.2</v>
      </c>
      <c r="E12" s="315"/>
      <c r="F12" s="315"/>
      <c r="G12" s="315">
        <v>1.1</v>
      </c>
      <c r="H12" s="315"/>
      <c r="I12" s="315">
        <v>1</v>
      </c>
      <c r="J12" s="315"/>
      <c r="K12" s="315">
        <v>1.7</v>
      </c>
      <c r="L12" s="315">
        <v>1</v>
      </c>
      <c r="M12" s="315"/>
      <c r="N12" s="315">
        <v>1.5</v>
      </c>
      <c r="O12" s="315">
        <v>2</v>
      </c>
      <c r="P12" s="316"/>
      <c r="Q12" s="315">
        <v>1.8</v>
      </c>
      <c r="R12" s="316"/>
      <c r="S12" s="315">
        <v>1.7</v>
      </c>
      <c r="T12" s="316"/>
      <c r="U12" s="3">
        <v>7</v>
      </c>
      <c r="V12" s="3"/>
      <c r="W12" s="3"/>
      <c r="X12" s="3"/>
      <c r="Y12" s="3">
        <v>2</v>
      </c>
      <c r="Z12" s="3"/>
    </row>
    <row r="15" spans="2:3" ht="12.75">
      <c r="B15" s="118">
        <v>3</v>
      </c>
      <c r="C15" s="117">
        <v>2</v>
      </c>
    </row>
    <row r="16" spans="2:3" ht="12.75">
      <c r="B16" s="118">
        <v>4</v>
      </c>
      <c r="C16" s="117">
        <v>1.8</v>
      </c>
    </row>
    <row r="17" spans="2:3" ht="12.75">
      <c r="B17" s="118">
        <v>5</v>
      </c>
      <c r="C17" s="117">
        <v>1.7000000000000002</v>
      </c>
    </row>
    <row r="18" spans="2:3" ht="12.75">
      <c r="B18" s="118">
        <v>6</v>
      </c>
      <c r="C18" s="117">
        <v>1.5</v>
      </c>
    </row>
    <row r="19" spans="2:3" ht="12.75">
      <c r="B19" s="118">
        <v>7</v>
      </c>
      <c r="C19" s="117">
        <v>1.3</v>
      </c>
    </row>
    <row r="20" spans="2:3" ht="12.75">
      <c r="B20" s="118">
        <v>8</v>
      </c>
      <c r="C20" s="117">
        <v>1.2</v>
      </c>
    </row>
    <row r="21" spans="2:3" ht="12.75">
      <c r="B21" s="118">
        <v>9</v>
      </c>
      <c r="C21" s="117">
        <v>1.1</v>
      </c>
    </row>
    <row r="22" spans="2:3" ht="12.75">
      <c r="B22" s="118">
        <v>10</v>
      </c>
      <c r="C22" s="117">
        <v>1</v>
      </c>
    </row>
    <row r="23" spans="2:3" ht="12.75">
      <c r="B23" s="118">
        <v>11</v>
      </c>
      <c r="C23" s="117">
        <v>1</v>
      </c>
    </row>
    <row r="24" spans="2:3" ht="12.75">
      <c r="B24" s="118">
        <v>12</v>
      </c>
      <c r="C24" s="117">
        <v>0.9</v>
      </c>
    </row>
    <row r="25" spans="2:3" ht="12.75">
      <c r="B25" s="118">
        <v>13</v>
      </c>
      <c r="C25" s="117">
        <v>0.7</v>
      </c>
    </row>
    <row r="26" spans="2:3" ht="12.75">
      <c r="B26" s="118">
        <v>14</v>
      </c>
      <c r="C26" s="117">
        <v>0.6000000000000001</v>
      </c>
    </row>
    <row r="27" spans="2:3" ht="12.75">
      <c r="B27" s="118">
        <v>15</v>
      </c>
      <c r="C27" s="117">
        <v>0.5</v>
      </c>
    </row>
    <row r="28" spans="2:3" ht="12.75">
      <c r="B28" s="118">
        <v>16</v>
      </c>
      <c r="C28" s="117">
        <v>0.6000000000000001</v>
      </c>
    </row>
    <row r="29" spans="2:3" ht="12.75">
      <c r="B29" s="118">
        <v>17</v>
      </c>
      <c r="C29" s="117">
        <v>0.8</v>
      </c>
    </row>
    <row r="30" spans="2:3" ht="12.75">
      <c r="B30" s="118">
        <v>18</v>
      </c>
      <c r="C30" s="117">
        <v>1</v>
      </c>
    </row>
    <row r="31" spans="2:3" ht="12.75">
      <c r="B31" s="118">
        <v>19</v>
      </c>
      <c r="C31" s="117">
        <v>1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57421875" style="0" bestFit="1" customWidth="1"/>
    <col min="7" max="7" width="5.421875" style="3" customWidth="1"/>
    <col min="8" max="8" width="5.7109375" style="3" customWidth="1"/>
    <col min="9" max="9" width="5.57421875" style="3" bestFit="1" customWidth="1"/>
    <col min="10" max="10" width="11.28125" style="3" customWidth="1"/>
    <col min="11" max="11" width="16.003906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4.8515625" style="0" customWidth="1"/>
    <col min="17" max="17" width="4.421875" style="3" bestFit="1" customWidth="1"/>
    <col min="18" max="18" width="5.140625" style="3" bestFit="1" customWidth="1"/>
    <col min="19" max="19" width="5.00390625" style="3" bestFit="1" customWidth="1"/>
    <col min="21" max="21" width="16.28125" style="0" bestFit="1" customWidth="1"/>
    <col min="22" max="22" width="5.00390625" style="0" customWidth="1"/>
    <col min="23" max="23" width="5.421875" style="0" customWidth="1"/>
    <col min="24" max="24" width="5.57421875" style="0" bestFit="1" customWidth="1"/>
    <col min="25" max="25" width="2.14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57421875" style="0" customWidth="1"/>
  </cols>
  <sheetData>
    <row r="1" spans="1:11" ht="13.5" thickBot="1">
      <c r="A1" s="145" t="s">
        <v>149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V22</f>
        <v>0</v>
      </c>
    </row>
    <row r="66" spans="1:2" ht="12.75">
      <c r="A66" s="105" t="s">
        <v>142</v>
      </c>
      <c r="B66" s="282">
        <f>G51</f>
        <v>0</v>
      </c>
    </row>
    <row r="67" spans="1:2" ht="12.75">
      <c r="A67" s="105" t="s">
        <v>143</v>
      </c>
      <c r="B67" s="282">
        <f>L51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B22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0.42578125" style="40" customWidth="1"/>
    <col min="6" max="6" width="15.140625" style="0" bestFit="1" customWidth="1"/>
    <col min="7" max="7" width="5.140625" style="3" customWidth="1"/>
    <col min="8" max="8" width="5.57421875" style="3" customWidth="1"/>
    <col min="9" max="9" width="5.140625" style="3" customWidth="1"/>
    <col min="10" max="10" width="8.28125" style="3" customWidth="1"/>
    <col min="11" max="11" width="15.28125" style="0" bestFit="1" customWidth="1"/>
    <col min="12" max="13" width="4.8515625" style="3" customWidth="1"/>
    <col min="14" max="14" width="5.57421875" style="3" bestFit="1" customWidth="1"/>
    <col min="15" max="15" width="0.42578125" style="40" customWidth="1"/>
    <col min="16" max="16" width="16.00390625" style="0" bestFit="1" customWidth="1"/>
    <col min="17" max="17" width="4.8515625" style="3" customWidth="1"/>
    <col min="18" max="18" width="5.00390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0.28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140625" style="0" customWidth="1"/>
  </cols>
  <sheetData>
    <row r="1" spans="1:11" ht="13.5" thickBot="1">
      <c r="A1" s="145" t="s">
        <v>150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Q51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B22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00390625" style="3" customWidth="1"/>
    <col min="3" max="4" width="5.8515625" style="3" customWidth="1"/>
    <col min="5" max="5" width="1.421875" style="40" customWidth="1"/>
    <col min="6" max="6" width="16.00390625" style="0" bestFit="1" customWidth="1"/>
    <col min="7" max="7" width="6.00390625" style="3" customWidth="1"/>
    <col min="8" max="8" width="6.421875" style="3" customWidth="1"/>
    <col min="9" max="9" width="6.28125" style="3" customWidth="1"/>
    <col min="10" max="10" width="7.8515625" style="3" customWidth="1"/>
    <col min="11" max="11" width="15.28125" style="0" bestFit="1" customWidth="1"/>
    <col min="12" max="12" width="6.140625" style="3" customWidth="1"/>
    <col min="13" max="13" width="6.00390625" style="3" customWidth="1"/>
    <col min="14" max="14" width="5.8515625" style="3" customWidth="1"/>
    <col min="15" max="15" width="1.7109375" style="40" customWidth="1"/>
    <col min="16" max="16" width="19.8515625" style="0" bestFit="1" customWidth="1"/>
    <col min="17" max="17" width="5.28125" style="3" customWidth="1"/>
    <col min="18" max="18" width="5.140625" style="3" customWidth="1"/>
    <col min="19" max="19" width="6.00390625" style="3" customWidth="1"/>
    <col min="20" max="20" width="5.57421875" style="0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1.8515625" style="0" customWidth="1"/>
    <col min="26" max="26" width="15.57421875" style="0" customWidth="1"/>
    <col min="27" max="27" width="5.421875" style="0" customWidth="1"/>
    <col min="28" max="28" width="5.28125" style="0" customWidth="1"/>
    <col min="29" max="29" width="4.7109375" style="0" customWidth="1"/>
  </cols>
  <sheetData>
    <row r="1" spans="1:11" ht="13.5" thickBot="1">
      <c r="A1" s="145" t="s">
        <v>151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V22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L51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4.28125" style="3" customWidth="1"/>
    <col min="5" max="5" width="0.9921875" style="40" customWidth="1"/>
    <col min="6" max="6" width="15.140625" style="0" bestFit="1" customWidth="1"/>
    <col min="7" max="7" width="5.421875" style="3" customWidth="1"/>
    <col min="8" max="8" width="5.28125" style="3" customWidth="1"/>
    <col min="9" max="9" width="5.57421875" style="3" bestFit="1" customWidth="1"/>
    <col min="10" max="10" width="9.421875" style="3" customWidth="1"/>
    <col min="11" max="11" width="19.8515625" style="0" bestFit="1" customWidth="1"/>
    <col min="12" max="12" width="5.28125" style="3" customWidth="1"/>
    <col min="13" max="13" width="5.421875" style="3" customWidth="1"/>
    <col min="14" max="14" width="5.57421875" style="3" bestFit="1" customWidth="1"/>
    <col min="15" max="15" width="1.421875" style="40" customWidth="1"/>
    <col min="16" max="16" width="14.8515625" style="0" customWidth="1"/>
    <col min="17" max="17" width="5.7109375" style="3" customWidth="1"/>
    <col min="18" max="18" width="5.140625" style="3" bestFit="1" customWidth="1"/>
    <col min="19" max="19" width="5.5742187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0.85546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152</v>
      </c>
      <c r="K1" s="16"/>
    </row>
    <row r="2" spans="1:2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U2" s="362"/>
      <c r="V2" s="363" t="s">
        <v>95</v>
      </c>
      <c r="W2" s="364" t="s">
        <v>96</v>
      </c>
      <c r="X2" s="365" t="s">
        <v>97</v>
      </c>
      <c r="Y2" s="149"/>
      <c r="Z2" s="362"/>
      <c r="AA2" s="363" t="s">
        <v>95</v>
      </c>
      <c r="AB2" s="364" t="s">
        <v>96</v>
      </c>
      <c r="AC2" s="365" t="s">
        <v>97</v>
      </c>
    </row>
    <row r="3" spans="1:2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  <c r="U3" s="366"/>
      <c r="V3" s="367"/>
      <c r="W3" s="367"/>
      <c r="X3" s="368">
        <f>V3+W3</f>
        <v>0</v>
      </c>
      <c r="Y3" s="19"/>
      <c r="Z3" s="366"/>
      <c r="AA3" s="367"/>
      <c r="AB3" s="367"/>
      <c r="AC3" s="368">
        <f>AA3+AB3</f>
        <v>0</v>
      </c>
    </row>
    <row r="4" spans="1:2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  <c r="U4" s="369"/>
      <c r="V4" s="164"/>
      <c r="W4" s="164"/>
      <c r="X4" s="370">
        <f aca="true" t="shared" si="4" ref="X4:X13">V4+W4</f>
        <v>0</v>
      </c>
      <c r="Y4" s="19"/>
      <c r="Z4" s="369"/>
      <c r="AA4" s="164"/>
      <c r="AB4" s="164"/>
      <c r="AC4" s="370">
        <f aca="true" t="shared" si="5" ref="AC4:AC13">AA4+AB4</f>
        <v>0</v>
      </c>
    </row>
    <row r="5" spans="1:2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  <c r="U5" s="369"/>
      <c r="V5" s="164"/>
      <c r="W5" s="164"/>
      <c r="X5" s="370">
        <f t="shared" si="4"/>
        <v>0</v>
      </c>
      <c r="Y5" s="19"/>
      <c r="Z5" s="369"/>
      <c r="AA5" s="164"/>
      <c r="AB5" s="164"/>
      <c r="AC5" s="370">
        <f t="shared" si="5"/>
        <v>0</v>
      </c>
    </row>
    <row r="6" spans="1:2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  <c r="U6" s="369"/>
      <c r="V6" s="164"/>
      <c r="W6" s="164"/>
      <c r="X6" s="370">
        <f t="shared" si="4"/>
        <v>0</v>
      </c>
      <c r="Y6" s="19"/>
      <c r="Z6" s="369"/>
      <c r="AA6" s="164"/>
      <c r="AB6" s="164"/>
      <c r="AC6" s="370">
        <f t="shared" si="5"/>
        <v>0</v>
      </c>
    </row>
    <row r="7" spans="1:2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  <c r="U7" s="369"/>
      <c r="V7" s="164"/>
      <c r="W7" s="164"/>
      <c r="X7" s="370">
        <f t="shared" si="4"/>
        <v>0</v>
      </c>
      <c r="Y7" s="19"/>
      <c r="Z7" s="369"/>
      <c r="AA7" s="164"/>
      <c r="AB7" s="164"/>
      <c r="AC7" s="370">
        <f t="shared" si="5"/>
        <v>0</v>
      </c>
    </row>
    <row r="8" spans="1:2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  <c r="U8" s="369"/>
      <c r="V8" s="164"/>
      <c r="W8" s="164"/>
      <c r="X8" s="370">
        <f t="shared" si="4"/>
        <v>0</v>
      </c>
      <c r="Y8" s="19"/>
      <c r="Z8" s="369"/>
      <c r="AA8" s="164"/>
      <c r="AB8" s="164"/>
      <c r="AC8" s="370">
        <f t="shared" si="5"/>
        <v>0</v>
      </c>
    </row>
    <row r="9" spans="1:2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  <c r="U9" s="369"/>
      <c r="V9" s="164"/>
      <c r="W9" s="164"/>
      <c r="X9" s="370">
        <f t="shared" si="4"/>
        <v>0</v>
      </c>
      <c r="Y9" s="19"/>
      <c r="Z9" s="369"/>
      <c r="AA9" s="164"/>
      <c r="AB9" s="164"/>
      <c r="AC9" s="370">
        <f t="shared" si="5"/>
        <v>0</v>
      </c>
    </row>
    <row r="10" spans="1:2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  <c r="U10" s="369"/>
      <c r="V10" s="164"/>
      <c r="W10" s="164"/>
      <c r="X10" s="370">
        <f t="shared" si="4"/>
        <v>0</v>
      </c>
      <c r="Y10" s="19"/>
      <c r="Z10" s="369"/>
      <c r="AA10" s="164"/>
      <c r="AB10" s="164"/>
      <c r="AC10" s="370">
        <f t="shared" si="5"/>
        <v>0</v>
      </c>
    </row>
    <row r="11" spans="1:2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  <c r="U11" s="369"/>
      <c r="V11" s="164"/>
      <c r="W11" s="164"/>
      <c r="X11" s="370">
        <f t="shared" si="4"/>
        <v>0</v>
      </c>
      <c r="Y11" s="19"/>
      <c r="Z11" s="369"/>
      <c r="AA11" s="164"/>
      <c r="AB11" s="164"/>
      <c r="AC11" s="370">
        <f t="shared" si="5"/>
        <v>0</v>
      </c>
    </row>
    <row r="12" spans="1:2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  <c r="U12" s="369"/>
      <c r="V12" s="164"/>
      <c r="W12" s="164"/>
      <c r="X12" s="370">
        <f t="shared" si="4"/>
        <v>0</v>
      </c>
      <c r="Y12" s="19"/>
      <c r="Z12" s="369"/>
      <c r="AA12" s="164"/>
      <c r="AB12" s="164"/>
      <c r="AC12" s="370">
        <f t="shared" si="5"/>
        <v>0</v>
      </c>
    </row>
    <row r="13" spans="1:2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  <c r="U13" s="371"/>
      <c r="V13" s="372"/>
      <c r="W13" s="372"/>
      <c r="X13" s="373">
        <f t="shared" si="4"/>
        <v>0</v>
      </c>
      <c r="Y13" s="19"/>
      <c r="Z13" s="371"/>
      <c r="AA13" s="372"/>
      <c r="AB13" s="372"/>
      <c r="AC13" s="373">
        <f t="shared" si="5"/>
        <v>0</v>
      </c>
    </row>
    <row r="14" spans="1:2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  <c r="U14" s="374"/>
      <c r="V14" s="375"/>
      <c r="W14" s="375"/>
      <c r="X14" s="375"/>
      <c r="Y14" s="19"/>
      <c r="Z14" s="374"/>
      <c r="AA14" s="375"/>
      <c r="AB14" s="375"/>
      <c r="AC14" s="375"/>
    </row>
    <row r="15" spans="1:29" s="16" customFormat="1" ht="12.75">
      <c r="A15" s="366"/>
      <c r="B15" s="367"/>
      <c r="C15" s="367"/>
      <c r="D15" s="368">
        <f aca="true" t="shared" si="6" ref="D15:D21">B15+C15</f>
        <v>0</v>
      </c>
      <c r="E15" s="19"/>
      <c r="F15" s="366"/>
      <c r="G15" s="367"/>
      <c r="H15" s="367"/>
      <c r="I15" s="368">
        <f aca="true" t="shared" si="7" ref="I15:I21">G15+H15</f>
        <v>0</v>
      </c>
      <c r="J15" s="17"/>
      <c r="K15" s="366"/>
      <c r="L15" s="367"/>
      <c r="M15" s="367"/>
      <c r="N15" s="368">
        <f aca="true" t="shared" si="8" ref="N15:N21">L15+M15</f>
        <v>0</v>
      </c>
      <c r="O15" s="19"/>
      <c r="P15" s="366"/>
      <c r="Q15" s="367"/>
      <c r="R15" s="367"/>
      <c r="S15" s="368">
        <f aca="true" t="shared" si="9" ref="S15:S21">Q15+R15</f>
        <v>0</v>
      </c>
      <c r="U15" s="366"/>
      <c r="V15" s="367"/>
      <c r="W15" s="367"/>
      <c r="X15" s="368">
        <f aca="true" t="shared" si="10" ref="X15:X21">V15+W15</f>
        <v>0</v>
      </c>
      <c r="Y15" s="19"/>
      <c r="Z15" s="366"/>
      <c r="AA15" s="367"/>
      <c r="AB15" s="367"/>
      <c r="AC15" s="368">
        <f aca="true" t="shared" si="11" ref="AC15:AC21">AA15+AB15</f>
        <v>0</v>
      </c>
    </row>
    <row r="16" spans="1:29" s="16" customFormat="1" ht="12.75">
      <c r="A16" s="369"/>
      <c r="B16" s="164"/>
      <c r="C16" s="164"/>
      <c r="D16" s="370">
        <f t="shared" si="6"/>
        <v>0</v>
      </c>
      <c r="E16" s="19"/>
      <c r="F16" s="369"/>
      <c r="G16" s="164"/>
      <c r="H16" s="164"/>
      <c r="I16" s="370">
        <f t="shared" si="7"/>
        <v>0</v>
      </c>
      <c r="J16" s="17"/>
      <c r="K16" s="369"/>
      <c r="L16" s="164"/>
      <c r="M16" s="164"/>
      <c r="N16" s="370">
        <f t="shared" si="8"/>
        <v>0</v>
      </c>
      <c r="O16" s="19"/>
      <c r="P16" s="369"/>
      <c r="Q16" s="164"/>
      <c r="R16" s="164"/>
      <c r="S16" s="370">
        <f t="shared" si="9"/>
        <v>0</v>
      </c>
      <c r="U16" s="369"/>
      <c r="V16" s="164"/>
      <c r="W16" s="164"/>
      <c r="X16" s="370">
        <f t="shared" si="10"/>
        <v>0</v>
      </c>
      <c r="Y16" s="19"/>
      <c r="Z16" s="369"/>
      <c r="AA16" s="164"/>
      <c r="AB16" s="164"/>
      <c r="AC16" s="370">
        <f t="shared" si="11"/>
        <v>0</v>
      </c>
    </row>
    <row r="17" spans="1:29" s="16" customFormat="1" ht="12.75">
      <c r="A17" s="369"/>
      <c r="B17" s="164"/>
      <c r="C17" s="164"/>
      <c r="D17" s="370">
        <f t="shared" si="6"/>
        <v>0</v>
      </c>
      <c r="E17" s="19"/>
      <c r="F17" s="369"/>
      <c r="G17" s="164"/>
      <c r="H17" s="164"/>
      <c r="I17" s="370">
        <f t="shared" si="7"/>
        <v>0</v>
      </c>
      <c r="J17" s="17"/>
      <c r="K17" s="369"/>
      <c r="L17" s="164"/>
      <c r="M17" s="164"/>
      <c r="N17" s="370">
        <f t="shared" si="8"/>
        <v>0</v>
      </c>
      <c r="O17" s="19"/>
      <c r="P17" s="369"/>
      <c r="Q17" s="164"/>
      <c r="R17" s="164"/>
      <c r="S17" s="370">
        <f t="shared" si="9"/>
        <v>0</v>
      </c>
      <c r="U17" s="369"/>
      <c r="V17" s="164"/>
      <c r="W17" s="164"/>
      <c r="X17" s="370">
        <f t="shared" si="10"/>
        <v>0</v>
      </c>
      <c r="Y17" s="19"/>
      <c r="Z17" s="369"/>
      <c r="AA17" s="164"/>
      <c r="AB17" s="164"/>
      <c r="AC17" s="370">
        <f t="shared" si="11"/>
        <v>0</v>
      </c>
    </row>
    <row r="18" spans="1:29" s="16" customFormat="1" ht="12.75">
      <c r="A18" s="369"/>
      <c r="B18" s="164"/>
      <c r="C18" s="164"/>
      <c r="D18" s="370">
        <f t="shared" si="6"/>
        <v>0</v>
      </c>
      <c r="E18" s="19"/>
      <c r="F18" s="369"/>
      <c r="G18" s="164"/>
      <c r="H18" s="164"/>
      <c r="I18" s="370">
        <f t="shared" si="7"/>
        <v>0</v>
      </c>
      <c r="J18" s="17"/>
      <c r="K18" s="369"/>
      <c r="L18" s="164"/>
      <c r="M18" s="164"/>
      <c r="N18" s="370">
        <f t="shared" si="8"/>
        <v>0</v>
      </c>
      <c r="O18" s="19"/>
      <c r="P18" s="369"/>
      <c r="Q18" s="164"/>
      <c r="R18" s="164"/>
      <c r="S18" s="370">
        <f t="shared" si="9"/>
        <v>0</v>
      </c>
      <c r="U18" s="369"/>
      <c r="V18" s="164"/>
      <c r="W18" s="164"/>
      <c r="X18" s="370">
        <f t="shared" si="10"/>
        <v>0</v>
      </c>
      <c r="Y18" s="19"/>
      <c r="Z18" s="369"/>
      <c r="AA18" s="164"/>
      <c r="AB18" s="164"/>
      <c r="AC18" s="370">
        <f t="shared" si="11"/>
        <v>0</v>
      </c>
    </row>
    <row r="19" spans="1:29" s="16" customFormat="1" ht="12.75">
      <c r="A19" s="369"/>
      <c r="B19" s="164"/>
      <c r="C19" s="164"/>
      <c r="D19" s="370">
        <f t="shared" si="6"/>
        <v>0</v>
      </c>
      <c r="E19" s="19"/>
      <c r="F19" s="369"/>
      <c r="G19" s="164"/>
      <c r="H19" s="164"/>
      <c r="I19" s="370">
        <f t="shared" si="7"/>
        <v>0</v>
      </c>
      <c r="J19" s="17"/>
      <c r="K19" s="369"/>
      <c r="L19" s="164"/>
      <c r="M19" s="164"/>
      <c r="N19" s="370">
        <f t="shared" si="8"/>
        <v>0</v>
      </c>
      <c r="O19" s="19"/>
      <c r="P19" s="369"/>
      <c r="Q19" s="164"/>
      <c r="R19" s="164"/>
      <c r="S19" s="370">
        <f t="shared" si="9"/>
        <v>0</v>
      </c>
      <c r="U19" s="369"/>
      <c r="V19" s="164"/>
      <c r="W19" s="164"/>
      <c r="X19" s="370">
        <f t="shared" si="10"/>
        <v>0</v>
      </c>
      <c r="Y19" s="19"/>
      <c r="Z19" s="369"/>
      <c r="AA19" s="164"/>
      <c r="AB19" s="164"/>
      <c r="AC19" s="370">
        <f t="shared" si="11"/>
        <v>0</v>
      </c>
    </row>
    <row r="20" spans="1:29" s="16" customFormat="1" ht="12.75">
      <c r="A20" s="369"/>
      <c r="B20" s="164"/>
      <c r="C20" s="164"/>
      <c r="D20" s="370">
        <f t="shared" si="6"/>
        <v>0</v>
      </c>
      <c r="E20" s="19"/>
      <c r="F20" s="369"/>
      <c r="G20" s="164"/>
      <c r="H20" s="164"/>
      <c r="I20" s="370">
        <f t="shared" si="7"/>
        <v>0</v>
      </c>
      <c r="J20" s="17"/>
      <c r="K20" s="369"/>
      <c r="L20" s="164"/>
      <c r="M20" s="164"/>
      <c r="N20" s="370">
        <f t="shared" si="8"/>
        <v>0</v>
      </c>
      <c r="O20" s="19"/>
      <c r="P20" s="369"/>
      <c r="Q20" s="164"/>
      <c r="R20" s="164"/>
      <c r="S20" s="370">
        <f t="shared" si="9"/>
        <v>0</v>
      </c>
      <c r="U20" s="369"/>
      <c r="V20" s="164"/>
      <c r="W20" s="164"/>
      <c r="X20" s="370">
        <f t="shared" si="10"/>
        <v>0</v>
      </c>
      <c r="Y20" s="19"/>
      <c r="Z20" s="369"/>
      <c r="AA20" s="164"/>
      <c r="AB20" s="164"/>
      <c r="AC20" s="370">
        <f t="shared" si="11"/>
        <v>0</v>
      </c>
    </row>
    <row r="21" spans="1:29" ht="13.5" thickBot="1">
      <c r="A21" s="371"/>
      <c r="B21" s="372"/>
      <c r="C21" s="372"/>
      <c r="D21" s="373">
        <f t="shared" si="6"/>
        <v>0</v>
      </c>
      <c r="E21" s="19"/>
      <c r="F21" s="371"/>
      <c r="G21" s="372"/>
      <c r="H21" s="372"/>
      <c r="I21" s="373">
        <f t="shared" si="7"/>
        <v>0</v>
      </c>
      <c r="J21" s="17"/>
      <c r="K21" s="371"/>
      <c r="L21" s="372"/>
      <c r="M21" s="372"/>
      <c r="N21" s="373">
        <f t="shared" si="8"/>
        <v>0</v>
      </c>
      <c r="O21" s="19"/>
      <c r="P21" s="371"/>
      <c r="Q21" s="372"/>
      <c r="R21" s="372"/>
      <c r="S21" s="373">
        <f t="shared" si="9"/>
        <v>0</v>
      </c>
      <c r="U21" s="371"/>
      <c r="V21" s="372"/>
      <c r="W21" s="372"/>
      <c r="X21" s="373">
        <f t="shared" si="10"/>
        <v>0</v>
      </c>
      <c r="Y21" s="19"/>
      <c r="Z21" s="371"/>
      <c r="AA21" s="372"/>
      <c r="AB21" s="372"/>
      <c r="AC21" s="373">
        <f t="shared" si="11"/>
        <v>0</v>
      </c>
    </row>
    <row r="22" spans="1:29" ht="12.75">
      <c r="A22" s="78" t="s">
        <v>101</v>
      </c>
      <c r="B22" s="592">
        <f>SUM(D3:D21)</f>
        <v>0</v>
      </c>
      <c r="C22" s="592"/>
      <c r="D22" s="548"/>
      <c r="F22" s="78" t="s">
        <v>101</v>
      </c>
      <c r="G22" s="592">
        <f>SUM(I3:I21)</f>
        <v>0</v>
      </c>
      <c r="H22" s="592"/>
      <c r="I22" s="548"/>
      <c r="J22" s="28"/>
      <c r="K22" s="78" t="s">
        <v>101</v>
      </c>
      <c r="L22" s="592">
        <f>SUM(N3:N21)</f>
        <v>0</v>
      </c>
      <c r="M22" s="592"/>
      <c r="N22" s="548"/>
      <c r="P22" s="78" t="s">
        <v>101</v>
      </c>
      <c r="Q22" s="592">
        <f>SUM(S3:S21)</f>
        <v>0</v>
      </c>
      <c r="R22" s="592"/>
      <c r="S22" s="548"/>
      <c r="T22" s="40"/>
      <c r="U22" s="78" t="s">
        <v>101</v>
      </c>
      <c r="V22" s="592">
        <f>SUM(X3:X21)</f>
        <v>0</v>
      </c>
      <c r="W22" s="592"/>
      <c r="X22" s="548"/>
      <c r="Y22" s="40"/>
      <c r="Z22" s="78" t="s">
        <v>101</v>
      </c>
      <c r="AA22" s="592">
        <f>SUM(AC3:AC21)</f>
        <v>0</v>
      </c>
      <c r="AB22" s="592"/>
      <c r="AC22" s="548"/>
    </row>
    <row r="23" spans="1:2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78" t="s">
        <v>62</v>
      </c>
      <c r="V23" s="595">
        <v>2</v>
      </c>
      <c r="W23" s="592"/>
      <c r="X23" s="548"/>
      <c r="Y23" s="40"/>
      <c r="Z23" s="78"/>
      <c r="AA23" s="151"/>
      <c r="AB23" s="151"/>
      <c r="AC23" s="150"/>
    </row>
    <row r="24" spans="1:2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78" t="s">
        <v>98</v>
      </c>
      <c r="V24" s="592"/>
      <c r="W24" s="592"/>
      <c r="X24" s="548"/>
      <c r="Y24" s="40"/>
      <c r="Z24" s="78" t="s">
        <v>98</v>
      </c>
      <c r="AA24" s="592"/>
      <c r="AB24" s="592"/>
      <c r="AC24" s="548"/>
    </row>
    <row r="25" spans="1:2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78" t="s">
        <v>102</v>
      </c>
      <c r="V25" s="595"/>
      <c r="W25" s="592"/>
      <c r="X25" s="548"/>
      <c r="Y25" s="40"/>
      <c r="Z25" s="78" t="s">
        <v>102</v>
      </c>
      <c r="AA25" s="595"/>
      <c r="AB25" s="592"/>
      <c r="AC25" s="548"/>
    </row>
    <row r="26" spans="1:2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78" t="s">
        <v>99</v>
      </c>
      <c r="V26" s="592"/>
      <c r="W26" s="592"/>
      <c r="X26" s="548"/>
      <c r="Y26" s="40"/>
      <c r="Z26" s="78" t="s">
        <v>99</v>
      </c>
      <c r="AA26" s="592"/>
      <c r="AB26" s="592"/>
      <c r="AC26" s="548"/>
    </row>
    <row r="27" spans="1:2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78" t="s">
        <v>100</v>
      </c>
      <c r="V27" s="592"/>
      <c r="W27" s="592"/>
      <c r="X27" s="548"/>
      <c r="Y27" s="40"/>
      <c r="Z27" s="78" t="s">
        <v>100</v>
      </c>
      <c r="AA27" s="592"/>
      <c r="AB27" s="592"/>
      <c r="AC27" s="548"/>
    </row>
    <row r="28" spans="1:29" s="154" customFormat="1" ht="18.75">
      <c r="A28" s="152" t="s">
        <v>8</v>
      </c>
      <c r="B28" s="593">
        <f>SUM(B22:D27)</f>
        <v>2</v>
      </c>
      <c r="C28" s="593"/>
      <c r="D28" s="594"/>
      <c r="E28" s="153"/>
      <c r="F28" s="152" t="s">
        <v>8</v>
      </c>
      <c r="G28" s="593">
        <f>SUM(G22:I27)</f>
        <v>0</v>
      </c>
      <c r="H28" s="593"/>
      <c r="I28" s="594"/>
      <c r="J28" s="162"/>
      <c r="K28" s="152" t="s">
        <v>8</v>
      </c>
      <c r="L28" s="593">
        <f>SUM(L22:N27)</f>
        <v>2</v>
      </c>
      <c r="M28" s="593"/>
      <c r="N28" s="594"/>
      <c r="O28" s="153"/>
      <c r="P28" s="152" t="s">
        <v>8</v>
      </c>
      <c r="Q28" s="593">
        <f>SUM(Q22:S27)</f>
        <v>0</v>
      </c>
      <c r="R28" s="593"/>
      <c r="S28" s="594"/>
      <c r="T28" s="155"/>
      <c r="U28" s="152" t="s">
        <v>8</v>
      </c>
      <c r="V28" s="593">
        <f>SUM(V22:X27)</f>
        <v>2</v>
      </c>
      <c r="W28" s="593"/>
      <c r="X28" s="594"/>
      <c r="Y28" s="153"/>
      <c r="Z28" s="152" t="s">
        <v>8</v>
      </c>
      <c r="AA28" s="593">
        <f>SUM(AA22:AC27)</f>
        <v>0</v>
      </c>
      <c r="AB28" s="593"/>
      <c r="AC28" s="59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27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  <c r="U32" s="254"/>
      <c r="V32" s="566"/>
      <c r="W32" s="566"/>
      <c r="X32" s="566"/>
      <c r="Y32" s="566"/>
      <c r="Z32" s="566"/>
      <c r="AA32" s="566"/>
    </row>
    <row r="33" spans="1:27" s="16" customFormat="1" ht="12.75">
      <c r="A33" s="369"/>
      <c r="B33" s="164"/>
      <c r="C33" s="164"/>
      <c r="D33" s="370">
        <f aca="true" t="shared" si="12" ref="D33:D42">B33+C33</f>
        <v>0</v>
      </c>
      <c r="E33" s="19"/>
      <c r="F33" s="369"/>
      <c r="G33" s="164"/>
      <c r="H33" s="164"/>
      <c r="I33" s="370">
        <f aca="true" t="shared" si="13" ref="I33:I42">G33+H33</f>
        <v>0</v>
      </c>
      <c r="J33" s="17"/>
      <c r="K33" s="369"/>
      <c r="L33" s="164"/>
      <c r="M33" s="164"/>
      <c r="N33" s="370">
        <f aca="true" t="shared" si="14" ref="N33:N42">L33+M33</f>
        <v>0</v>
      </c>
      <c r="O33" s="19"/>
      <c r="P33" s="369"/>
      <c r="Q33" s="164"/>
      <c r="R33" s="164"/>
      <c r="S33" s="370">
        <f aca="true" t="shared" si="15" ref="S33:S42">Q33+R33</f>
        <v>0</v>
      </c>
      <c r="U33" s="254"/>
      <c r="V33" s="566"/>
      <c r="W33" s="566"/>
      <c r="X33" s="566"/>
      <c r="Y33" s="566"/>
      <c r="Z33" s="566"/>
      <c r="AA33" s="566"/>
    </row>
    <row r="34" spans="1:27" s="16" customFormat="1" ht="12.75">
      <c r="A34" s="369"/>
      <c r="B34" s="164"/>
      <c r="C34" s="164"/>
      <c r="D34" s="370">
        <f t="shared" si="12"/>
        <v>0</v>
      </c>
      <c r="E34" s="19"/>
      <c r="F34" s="369"/>
      <c r="G34" s="164"/>
      <c r="H34" s="164"/>
      <c r="I34" s="370">
        <f t="shared" si="13"/>
        <v>0</v>
      </c>
      <c r="J34" s="17"/>
      <c r="K34" s="369"/>
      <c r="L34" s="164"/>
      <c r="M34" s="164"/>
      <c r="N34" s="370">
        <f t="shared" si="14"/>
        <v>0</v>
      </c>
      <c r="O34" s="19"/>
      <c r="P34" s="369"/>
      <c r="Q34" s="164"/>
      <c r="R34" s="164"/>
      <c r="S34" s="370">
        <f t="shared" si="15"/>
        <v>0</v>
      </c>
      <c r="U34" s="254"/>
      <c r="V34" s="566"/>
      <c r="W34" s="566"/>
      <c r="X34" s="566"/>
      <c r="Y34" s="566"/>
      <c r="Z34" s="566"/>
      <c r="AA34" s="566"/>
    </row>
    <row r="35" spans="1:27" s="16" customFormat="1" ht="12.75">
      <c r="A35" s="369"/>
      <c r="B35" s="164"/>
      <c r="C35" s="164"/>
      <c r="D35" s="370">
        <f t="shared" si="12"/>
        <v>0</v>
      </c>
      <c r="E35" s="19"/>
      <c r="F35" s="369"/>
      <c r="G35" s="164"/>
      <c r="H35" s="164"/>
      <c r="I35" s="370">
        <f t="shared" si="13"/>
        <v>0</v>
      </c>
      <c r="J35" s="17"/>
      <c r="K35" s="369"/>
      <c r="L35" s="164"/>
      <c r="M35" s="164"/>
      <c r="N35" s="370">
        <f t="shared" si="14"/>
        <v>0</v>
      </c>
      <c r="O35" s="19"/>
      <c r="P35" s="369"/>
      <c r="Q35" s="164"/>
      <c r="R35" s="164"/>
      <c r="S35" s="370">
        <f t="shared" si="15"/>
        <v>0</v>
      </c>
      <c r="U35" s="254"/>
      <c r="V35" s="566"/>
      <c r="W35" s="566"/>
      <c r="X35" s="566"/>
      <c r="Y35" s="566"/>
      <c r="Z35" s="566"/>
      <c r="AA35" s="566"/>
    </row>
    <row r="36" spans="1:27" s="16" customFormat="1" ht="12.75">
      <c r="A36" s="369"/>
      <c r="B36" s="164"/>
      <c r="C36" s="164"/>
      <c r="D36" s="370">
        <f t="shared" si="12"/>
        <v>0</v>
      </c>
      <c r="E36" s="19"/>
      <c r="F36" s="369"/>
      <c r="G36" s="164"/>
      <c r="H36" s="164"/>
      <c r="I36" s="370">
        <f t="shared" si="13"/>
        <v>0</v>
      </c>
      <c r="J36" s="17"/>
      <c r="K36" s="369"/>
      <c r="L36" s="164"/>
      <c r="M36" s="164"/>
      <c r="N36" s="370">
        <f t="shared" si="14"/>
        <v>0</v>
      </c>
      <c r="O36" s="19"/>
      <c r="P36" s="369"/>
      <c r="Q36" s="164"/>
      <c r="R36" s="164"/>
      <c r="S36" s="370">
        <f t="shared" si="15"/>
        <v>0</v>
      </c>
      <c r="U36" s="254"/>
      <c r="V36" s="566"/>
      <c r="W36" s="566"/>
      <c r="X36" s="566"/>
      <c r="Y36" s="566"/>
      <c r="Z36" s="566"/>
      <c r="AA36" s="566"/>
    </row>
    <row r="37" spans="1:27" s="16" customFormat="1" ht="12.75">
      <c r="A37" s="369"/>
      <c r="B37" s="164"/>
      <c r="C37" s="164"/>
      <c r="D37" s="370">
        <f t="shared" si="12"/>
        <v>0</v>
      </c>
      <c r="E37" s="19"/>
      <c r="F37" s="369"/>
      <c r="G37" s="164"/>
      <c r="H37" s="164"/>
      <c r="I37" s="370">
        <f t="shared" si="13"/>
        <v>0</v>
      </c>
      <c r="J37" s="17"/>
      <c r="K37" s="369"/>
      <c r="L37" s="164"/>
      <c r="M37" s="164"/>
      <c r="N37" s="370">
        <f t="shared" si="14"/>
        <v>0</v>
      </c>
      <c r="O37" s="19"/>
      <c r="P37" s="369"/>
      <c r="Q37" s="164"/>
      <c r="R37" s="164"/>
      <c r="S37" s="370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9"/>
      <c r="B38" s="164"/>
      <c r="C38" s="164"/>
      <c r="D38" s="370">
        <f t="shared" si="12"/>
        <v>0</v>
      </c>
      <c r="E38" s="19"/>
      <c r="F38" s="369"/>
      <c r="G38" s="164"/>
      <c r="H38" s="164"/>
      <c r="I38" s="370">
        <f t="shared" si="13"/>
        <v>0</v>
      </c>
      <c r="J38" s="17"/>
      <c r="K38" s="369"/>
      <c r="L38" s="164"/>
      <c r="M38" s="164"/>
      <c r="N38" s="370">
        <f t="shared" si="14"/>
        <v>0</v>
      </c>
      <c r="O38" s="19"/>
      <c r="P38" s="369"/>
      <c r="Q38" s="164"/>
      <c r="R38" s="164"/>
      <c r="S38" s="370">
        <f t="shared" si="15"/>
        <v>0</v>
      </c>
    </row>
    <row r="39" spans="1:19" s="16" customFormat="1" ht="12.75">
      <c r="A39" s="369"/>
      <c r="B39" s="164"/>
      <c r="C39" s="164"/>
      <c r="D39" s="370">
        <f t="shared" si="12"/>
        <v>0</v>
      </c>
      <c r="E39" s="19"/>
      <c r="F39" s="369"/>
      <c r="G39" s="164"/>
      <c r="H39" s="164"/>
      <c r="I39" s="370">
        <f t="shared" si="13"/>
        <v>0</v>
      </c>
      <c r="J39" s="17"/>
      <c r="K39" s="369"/>
      <c r="L39" s="164"/>
      <c r="M39" s="164"/>
      <c r="N39" s="370">
        <f t="shared" si="14"/>
        <v>0</v>
      </c>
      <c r="O39" s="19"/>
      <c r="P39" s="369"/>
      <c r="Q39" s="164"/>
      <c r="R39" s="164"/>
      <c r="S39" s="370">
        <f t="shared" si="15"/>
        <v>0</v>
      </c>
    </row>
    <row r="40" spans="1:19" s="16" customFormat="1" ht="12.75">
      <c r="A40" s="369"/>
      <c r="B40" s="164"/>
      <c r="C40" s="164"/>
      <c r="D40" s="370">
        <f t="shared" si="12"/>
        <v>0</v>
      </c>
      <c r="E40" s="19"/>
      <c r="F40" s="369"/>
      <c r="G40" s="164"/>
      <c r="H40" s="164"/>
      <c r="I40" s="370">
        <f t="shared" si="13"/>
        <v>0</v>
      </c>
      <c r="J40" s="17"/>
      <c r="K40" s="369"/>
      <c r="L40" s="164"/>
      <c r="M40" s="164"/>
      <c r="N40" s="370">
        <f t="shared" si="14"/>
        <v>0</v>
      </c>
      <c r="O40" s="19"/>
      <c r="P40" s="369"/>
      <c r="Q40" s="164"/>
      <c r="R40" s="164"/>
      <c r="S40" s="370">
        <f t="shared" si="15"/>
        <v>0</v>
      </c>
    </row>
    <row r="41" spans="1:19" s="16" customFormat="1" ht="12.75">
      <c r="A41" s="369"/>
      <c r="B41" s="164"/>
      <c r="C41" s="164"/>
      <c r="D41" s="370">
        <f t="shared" si="12"/>
        <v>0</v>
      </c>
      <c r="E41" s="19"/>
      <c r="F41" s="369"/>
      <c r="G41" s="164"/>
      <c r="H41" s="164"/>
      <c r="I41" s="370">
        <f t="shared" si="13"/>
        <v>0</v>
      </c>
      <c r="J41" s="17"/>
      <c r="K41" s="369"/>
      <c r="L41" s="164"/>
      <c r="M41" s="164"/>
      <c r="N41" s="370">
        <f t="shared" si="14"/>
        <v>0</v>
      </c>
      <c r="O41" s="19"/>
      <c r="P41" s="369"/>
      <c r="Q41" s="164"/>
      <c r="R41" s="164"/>
      <c r="S41" s="370">
        <f t="shared" si="15"/>
        <v>0</v>
      </c>
    </row>
    <row r="42" spans="1:19" s="16" customFormat="1" ht="13.5" thickBot="1">
      <c r="A42" s="371"/>
      <c r="B42" s="372"/>
      <c r="C42" s="372"/>
      <c r="D42" s="373">
        <f t="shared" si="12"/>
        <v>0</v>
      </c>
      <c r="E42" s="19"/>
      <c r="F42" s="371"/>
      <c r="G42" s="372"/>
      <c r="H42" s="372"/>
      <c r="I42" s="373">
        <f t="shared" si="13"/>
        <v>0</v>
      </c>
      <c r="J42" s="17"/>
      <c r="K42" s="371"/>
      <c r="L42" s="372"/>
      <c r="M42" s="372"/>
      <c r="N42" s="373">
        <f t="shared" si="14"/>
        <v>0</v>
      </c>
      <c r="O42" s="19"/>
      <c r="P42" s="371"/>
      <c r="Q42" s="372"/>
      <c r="R42" s="372"/>
      <c r="S42" s="373">
        <f t="shared" si="15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6" ref="D44:D50">B44+C44</f>
        <v>0</v>
      </c>
      <c r="E44" s="19"/>
      <c r="F44" s="366"/>
      <c r="G44" s="367"/>
      <c r="H44" s="367"/>
      <c r="I44" s="368">
        <f aca="true" t="shared" si="17" ref="I44:I50">G44+H44</f>
        <v>0</v>
      </c>
      <c r="J44" s="17"/>
      <c r="K44" s="366"/>
      <c r="L44" s="367"/>
      <c r="M44" s="367"/>
      <c r="N44" s="368">
        <f aca="true" t="shared" si="18" ref="N44:N50">L44+M44</f>
        <v>0</v>
      </c>
      <c r="O44" s="19"/>
      <c r="P44" s="366"/>
      <c r="Q44" s="367"/>
      <c r="R44" s="367"/>
      <c r="S44" s="368">
        <f aca="true" t="shared" si="19" ref="S44:S50">Q44+R44</f>
        <v>0</v>
      </c>
    </row>
    <row r="45" spans="1:19" s="16" customFormat="1" ht="12.75">
      <c r="A45" s="369"/>
      <c r="B45" s="164"/>
      <c r="C45" s="164"/>
      <c r="D45" s="370">
        <f t="shared" si="16"/>
        <v>0</v>
      </c>
      <c r="E45" s="19"/>
      <c r="F45" s="369"/>
      <c r="G45" s="164"/>
      <c r="H45" s="164"/>
      <c r="I45" s="370">
        <f t="shared" si="17"/>
        <v>0</v>
      </c>
      <c r="J45" s="17"/>
      <c r="K45" s="369"/>
      <c r="L45" s="164"/>
      <c r="M45" s="164"/>
      <c r="N45" s="370">
        <f t="shared" si="18"/>
        <v>0</v>
      </c>
      <c r="O45" s="19"/>
      <c r="P45" s="369"/>
      <c r="Q45" s="164"/>
      <c r="R45" s="164"/>
      <c r="S45" s="370">
        <f t="shared" si="19"/>
        <v>0</v>
      </c>
    </row>
    <row r="46" spans="1:19" s="16" customFormat="1" ht="12.75">
      <c r="A46" s="369"/>
      <c r="B46" s="164"/>
      <c r="C46" s="164"/>
      <c r="D46" s="370">
        <f t="shared" si="16"/>
        <v>0</v>
      </c>
      <c r="E46" s="19"/>
      <c r="F46" s="369"/>
      <c r="G46" s="164"/>
      <c r="H46" s="164"/>
      <c r="I46" s="370">
        <f t="shared" si="17"/>
        <v>0</v>
      </c>
      <c r="J46" s="17"/>
      <c r="K46" s="369"/>
      <c r="L46" s="164"/>
      <c r="M46" s="164"/>
      <c r="N46" s="370">
        <f t="shared" si="18"/>
        <v>0</v>
      </c>
      <c r="O46" s="19"/>
      <c r="P46" s="369"/>
      <c r="Q46" s="164"/>
      <c r="R46" s="164"/>
      <c r="S46" s="370">
        <f t="shared" si="19"/>
        <v>0</v>
      </c>
    </row>
    <row r="47" spans="1:19" s="16" customFormat="1" ht="12.75">
      <c r="A47" s="369"/>
      <c r="B47" s="164"/>
      <c r="C47" s="164"/>
      <c r="D47" s="370">
        <f t="shared" si="16"/>
        <v>0</v>
      </c>
      <c r="E47" s="19"/>
      <c r="F47" s="369"/>
      <c r="G47" s="164"/>
      <c r="H47" s="164"/>
      <c r="I47" s="370">
        <f t="shared" si="17"/>
        <v>0</v>
      </c>
      <c r="J47" s="17"/>
      <c r="K47" s="369"/>
      <c r="L47" s="164"/>
      <c r="M47" s="164"/>
      <c r="N47" s="370">
        <f t="shared" si="18"/>
        <v>0</v>
      </c>
      <c r="O47" s="19"/>
      <c r="P47" s="369"/>
      <c r="Q47" s="164"/>
      <c r="R47" s="164"/>
      <c r="S47" s="370">
        <f t="shared" si="19"/>
        <v>0</v>
      </c>
    </row>
    <row r="48" spans="1:19" s="16" customFormat="1" ht="12.75">
      <c r="A48" s="369"/>
      <c r="B48" s="164"/>
      <c r="C48" s="164"/>
      <c r="D48" s="370">
        <f t="shared" si="16"/>
        <v>0</v>
      </c>
      <c r="E48" s="19"/>
      <c r="F48" s="369"/>
      <c r="G48" s="164"/>
      <c r="H48" s="164"/>
      <c r="I48" s="370">
        <f t="shared" si="17"/>
        <v>0</v>
      </c>
      <c r="J48" s="17"/>
      <c r="K48" s="369"/>
      <c r="L48" s="164"/>
      <c r="M48" s="164"/>
      <c r="N48" s="370">
        <f t="shared" si="18"/>
        <v>0</v>
      </c>
      <c r="O48" s="19"/>
      <c r="P48" s="369"/>
      <c r="Q48" s="164"/>
      <c r="R48" s="164"/>
      <c r="S48" s="370">
        <f t="shared" si="19"/>
        <v>0</v>
      </c>
    </row>
    <row r="49" spans="1:19" s="16" customFormat="1" ht="12.75">
      <c r="A49" s="369"/>
      <c r="B49" s="164"/>
      <c r="C49" s="164"/>
      <c r="D49" s="370">
        <f t="shared" si="16"/>
        <v>0</v>
      </c>
      <c r="E49" s="19"/>
      <c r="F49" s="369"/>
      <c r="G49" s="164"/>
      <c r="H49" s="164"/>
      <c r="I49" s="370">
        <f t="shared" si="17"/>
        <v>0</v>
      </c>
      <c r="J49" s="17"/>
      <c r="K49" s="369"/>
      <c r="L49" s="164"/>
      <c r="M49" s="164"/>
      <c r="N49" s="370">
        <f t="shared" si="18"/>
        <v>0</v>
      </c>
      <c r="O49" s="19"/>
      <c r="P49" s="369"/>
      <c r="Q49" s="164"/>
      <c r="R49" s="164"/>
      <c r="S49" s="370">
        <f t="shared" si="19"/>
        <v>0</v>
      </c>
    </row>
    <row r="50" spans="1:19" s="16" customFormat="1" ht="13.5" thickBot="1">
      <c r="A50" s="371"/>
      <c r="B50" s="372"/>
      <c r="C50" s="372"/>
      <c r="D50" s="373">
        <f t="shared" si="16"/>
        <v>0</v>
      </c>
      <c r="E50" s="19"/>
      <c r="F50" s="371"/>
      <c r="G50" s="372"/>
      <c r="H50" s="372"/>
      <c r="I50" s="373">
        <f t="shared" si="17"/>
        <v>0</v>
      </c>
      <c r="J50" s="17"/>
      <c r="K50" s="371"/>
      <c r="L50" s="372"/>
      <c r="M50" s="372"/>
      <c r="N50" s="373">
        <f t="shared" si="18"/>
        <v>0</v>
      </c>
      <c r="O50" s="19"/>
      <c r="P50" s="371"/>
      <c r="Q50" s="372"/>
      <c r="R50" s="372"/>
      <c r="S50" s="373">
        <f t="shared" si="19"/>
        <v>0</v>
      </c>
    </row>
    <row r="51" spans="1:19" ht="12.75">
      <c r="A51" s="78" t="s">
        <v>101</v>
      </c>
      <c r="B51" s="592">
        <f>SUM(D32:D50)</f>
        <v>0</v>
      </c>
      <c r="C51" s="592"/>
      <c r="D51" s="548"/>
      <c r="F51" s="78" t="s">
        <v>101</v>
      </c>
      <c r="G51" s="592">
        <f>SUM(I32:I50)</f>
        <v>0</v>
      </c>
      <c r="H51" s="592"/>
      <c r="I51" s="548"/>
      <c r="J51" s="28"/>
      <c r="K51" s="78" t="s">
        <v>101</v>
      </c>
      <c r="L51" s="592">
        <f>SUM(N32:N50)</f>
        <v>0</v>
      </c>
      <c r="M51" s="592"/>
      <c r="N51" s="548"/>
      <c r="P51" s="78" t="s">
        <v>101</v>
      </c>
      <c r="Q51" s="592">
        <f>SUM(S32:S50)</f>
        <v>0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2</v>
      </c>
      <c r="C57" s="593"/>
      <c r="D57" s="594"/>
      <c r="E57" s="153"/>
      <c r="F57" s="152" t="s">
        <v>8</v>
      </c>
      <c r="G57" s="593">
        <f>SUM(G51:I56)</f>
        <v>0</v>
      </c>
      <c r="H57" s="593"/>
      <c r="I57" s="594"/>
      <c r="J57" s="162"/>
      <c r="K57" s="152" t="s">
        <v>8</v>
      </c>
      <c r="L57" s="593">
        <f>SUM(L51:N56)</f>
        <v>2</v>
      </c>
      <c r="M57" s="593"/>
      <c r="N57" s="594"/>
      <c r="O57" s="153"/>
      <c r="P57" s="152" t="s">
        <v>8</v>
      </c>
      <c r="Q57" s="593">
        <f>SUM(Q51:S56)</f>
        <v>0</v>
      </c>
      <c r="R57" s="593"/>
      <c r="S57" s="59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B22</f>
        <v>0</v>
      </c>
    </row>
    <row r="68" spans="1:2" ht="12.75">
      <c r="A68" s="105" t="s">
        <v>144</v>
      </c>
      <c r="B68" s="282">
        <f>L22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2" width="17.8515625" style="0" bestFit="1" customWidth="1"/>
    <col min="3" max="4" width="5.7109375" style="0" customWidth="1"/>
    <col min="5" max="5" width="3.28125" style="0" customWidth="1"/>
    <col min="6" max="6" width="17.57421875" style="0" bestFit="1" customWidth="1"/>
    <col min="7" max="7" width="22.28125" style="0" bestFit="1" customWidth="1"/>
    <col min="8" max="9" width="7.57421875" style="0" bestFit="1" customWidth="1"/>
    <col min="10" max="10" width="5.28125" style="0" customWidth="1"/>
    <col min="11" max="11" width="21.28125" style="0" customWidth="1"/>
  </cols>
  <sheetData>
    <row r="1" spans="1:15" ht="16.5" customHeight="1">
      <c r="A1" s="600" t="s">
        <v>85</v>
      </c>
      <c r="B1" s="601"/>
      <c r="C1" s="601"/>
      <c r="D1" s="602"/>
      <c r="F1" s="600" t="s">
        <v>86</v>
      </c>
      <c r="G1" s="601"/>
      <c r="H1" s="601"/>
      <c r="I1" s="602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325" t="s">
        <v>41</v>
      </c>
      <c r="B2" s="328" t="s">
        <v>90</v>
      </c>
      <c r="C2" s="349">
        <v>6</v>
      </c>
      <c r="D2" s="345">
        <v>1</v>
      </c>
      <c r="F2" s="378" t="s">
        <v>87</v>
      </c>
      <c r="G2" s="379" t="s">
        <v>35</v>
      </c>
      <c r="H2" s="380">
        <v>1</v>
      </c>
      <c r="I2" s="381">
        <v>3</v>
      </c>
      <c r="K2" s="442" t="s">
        <v>259</v>
      </c>
      <c r="L2" s="443">
        <v>10</v>
      </c>
      <c r="M2" s="444">
        <v>10</v>
      </c>
      <c r="N2" s="444">
        <v>11</v>
      </c>
      <c r="O2" s="444">
        <f>M2-N2</f>
        <v>-1</v>
      </c>
    </row>
    <row r="3" spans="1:15" ht="16.5" customHeight="1">
      <c r="A3" s="329" t="s">
        <v>203</v>
      </c>
      <c r="B3" s="330" t="s">
        <v>88</v>
      </c>
      <c r="C3" s="394">
        <v>2</v>
      </c>
      <c r="D3" s="395">
        <v>3</v>
      </c>
      <c r="F3" s="382" t="s">
        <v>566</v>
      </c>
      <c r="G3" s="383" t="s">
        <v>89</v>
      </c>
      <c r="H3" s="384">
        <v>1</v>
      </c>
      <c r="I3" s="385">
        <v>3</v>
      </c>
      <c r="K3" s="442" t="s">
        <v>203</v>
      </c>
      <c r="L3" s="443">
        <v>10</v>
      </c>
      <c r="M3" s="444">
        <v>11</v>
      </c>
      <c r="N3" s="444">
        <v>13</v>
      </c>
      <c r="O3" s="444">
        <f>M3-N3</f>
        <v>-2</v>
      </c>
    </row>
    <row r="4" spans="1:15" ht="16.5" customHeight="1">
      <c r="A4" s="325" t="s">
        <v>90</v>
      </c>
      <c r="B4" s="348" t="s">
        <v>203</v>
      </c>
      <c r="C4" s="349">
        <v>3</v>
      </c>
      <c r="D4" s="345">
        <v>0</v>
      </c>
      <c r="F4" s="378" t="s">
        <v>35</v>
      </c>
      <c r="G4" s="379" t="s">
        <v>566</v>
      </c>
      <c r="H4" s="386">
        <v>2</v>
      </c>
      <c r="I4" s="387">
        <v>3</v>
      </c>
      <c r="K4" s="442" t="s">
        <v>41</v>
      </c>
      <c r="L4" s="443">
        <v>8</v>
      </c>
      <c r="M4" s="444">
        <v>14</v>
      </c>
      <c r="N4" s="444">
        <v>8</v>
      </c>
      <c r="O4" s="444">
        <f>M4-N4</f>
        <v>6</v>
      </c>
    </row>
    <row r="5" spans="1:15" ht="16.5" customHeight="1">
      <c r="A5" s="326" t="s">
        <v>88</v>
      </c>
      <c r="B5" s="347" t="s">
        <v>41</v>
      </c>
      <c r="C5" s="350">
        <v>1</v>
      </c>
      <c r="D5" s="346">
        <v>1</v>
      </c>
      <c r="F5" s="382" t="s">
        <v>89</v>
      </c>
      <c r="G5" s="383" t="s">
        <v>87</v>
      </c>
      <c r="H5" s="384">
        <v>2</v>
      </c>
      <c r="I5" s="385">
        <v>2</v>
      </c>
      <c r="K5" s="442" t="s">
        <v>493</v>
      </c>
      <c r="L5" s="443">
        <v>6</v>
      </c>
      <c r="M5" s="444">
        <v>8</v>
      </c>
      <c r="N5" s="444">
        <v>11</v>
      </c>
      <c r="O5" s="444">
        <f>M5-N5</f>
        <v>-3</v>
      </c>
    </row>
    <row r="6" spans="1:9" ht="16.5" customHeight="1">
      <c r="A6" s="329" t="s">
        <v>41</v>
      </c>
      <c r="B6" s="330" t="s">
        <v>203</v>
      </c>
      <c r="C6" s="394">
        <v>4</v>
      </c>
      <c r="D6" s="395">
        <v>1</v>
      </c>
      <c r="F6" s="378" t="s">
        <v>87</v>
      </c>
      <c r="G6" s="379" t="s">
        <v>566</v>
      </c>
      <c r="H6" s="386">
        <v>2</v>
      </c>
      <c r="I6" s="387">
        <v>1</v>
      </c>
    </row>
    <row r="7" spans="1:9" ht="16.5" customHeight="1">
      <c r="A7" s="329" t="s">
        <v>88</v>
      </c>
      <c r="B7" s="330" t="s">
        <v>90</v>
      </c>
      <c r="C7" s="396">
        <v>1</v>
      </c>
      <c r="D7" s="397">
        <v>1</v>
      </c>
      <c r="F7" s="388" t="s">
        <v>89</v>
      </c>
      <c r="G7" s="389" t="s">
        <v>35</v>
      </c>
      <c r="H7" s="384">
        <v>4</v>
      </c>
      <c r="I7" s="385">
        <v>2</v>
      </c>
    </row>
    <row r="8" spans="1:9" ht="16.5" customHeight="1">
      <c r="A8" s="325" t="s">
        <v>203</v>
      </c>
      <c r="B8" s="328" t="s">
        <v>41</v>
      </c>
      <c r="C8" s="394">
        <v>2</v>
      </c>
      <c r="D8" s="395">
        <v>1</v>
      </c>
      <c r="F8" s="378" t="s">
        <v>566</v>
      </c>
      <c r="G8" s="379" t="s">
        <v>87</v>
      </c>
      <c r="H8" s="386">
        <v>3</v>
      </c>
      <c r="I8" s="387">
        <v>3</v>
      </c>
    </row>
    <row r="9" spans="1:15" ht="16.5" customHeight="1">
      <c r="A9" s="326" t="s">
        <v>90</v>
      </c>
      <c r="B9" s="327" t="s">
        <v>88</v>
      </c>
      <c r="C9" s="396">
        <v>2</v>
      </c>
      <c r="D9" s="397">
        <v>1</v>
      </c>
      <c r="F9" s="388" t="s">
        <v>35</v>
      </c>
      <c r="G9" s="389" t="s">
        <v>89</v>
      </c>
      <c r="H9" s="384">
        <v>2</v>
      </c>
      <c r="I9" s="385">
        <v>2</v>
      </c>
      <c r="K9" s="131" t="s">
        <v>76</v>
      </c>
      <c r="L9" s="132" t="s">
        <v>25</v>
      </c>
      <c r="M9" s="132" t="s">
        <v>77</v>
      </c>
      <c r="N9" s="132" t="s">
        <v>78</v>
      </c>
      <c r="O9" s="132" t="s">
        <v>103</v>
      </c>
    </row>
    <row r="10" spans="1:15" ht="16.5" customHeight="1">
      <c r="A10" s="325" t="s">
        <v>90</v>
      </c>
      <c r="B10" s="328" t="s">
        <v>41</v>
      </c>
      <c r="C10" s="394">
        <v>2</v>
      </c>
      <c r="D10" s="395">
        <v>1</v>
      </c>
      <c r="F10" s="382" t="s">
        <v>35</v>
      </c>
      <c r="G10" s="383" t="s">
        <v>87</v>
      </c>
      <c r="H10" s="386">
        <v>2</v>
      </c>
      <c r="I10" s="387">
        <v>2</v>
      </c>
      <c r="K10" s="442" t="s">
        <v>494</v>
      </c>
      <c r="L10" s="443">
        <v>12</v>
      </c>
      <c r="M10" s="444">
        <v>14</v>
      </c>
      <c r="N10" s="444">
        <v>8</v>
      </c>
      <c r="O10" s="444">
        <f>M10-N10</f>
        <v>6</v>
      </c>
    </row>
    <row r="11" spans="1:15" ht="16.5" customHeight="1">
      <c r="A11" s="326" t="s">
        <v>88</v>
      </c>
      <c r="B11" s="327" t="s">
        <v>203</v>
      </c>
      <c r="C11" s="394">
        <v>1</v>
      </c>
      <c r="D11" s="395">
        <v>4</v>
      </c>
      <c r="F11" s="388" t="s">
        <v>89</v>
      </c>
      <c r="G11" s="389" t="s">
        <v>566</v>
      </c>
      <c r="H11" s="386">
        <v>3</v>
      </c>
      <c r="I11" s="387">
        <v>1</v>
      </c>
      <c r="K11" s="442" t="s">
        <v>257</v>
      </c>
      <c r="L11" s="443">
        <v>8</v>
      </c>
      <c r="M11" s="444">
        <v>13</v>
      </c>
      <c r="N11" s="444">
        <v>12</v>
      </c>
      <c r="O11" s="444">
        <f>M11-N11</f>
        <v>1</v>
      </c>
    </row>
    <row r="12" spans="1:15" ht="16.5" customHeight="1">
      <c r="A12" s="325" t="s">
        <v>203</v>
      </c>
      <c r="B12" s="328" t="s">
        <v>90</v>
      </c>
      <c r="C12" s="398">
        <v>2</v>
      </c>
      <c r="D12" s="399">
        <v>1</v>
      </c>
      <c r="F12" s="382" t="s">
        <v>566</v>
      </c>
      <c r="G12" s="383" t="s">
        <v>35</v>
      </c>
      <c r="H12" s="390">
        <v>1</v>
      </c>
      <c r="I12" s="391">
        <v>2</v>
      </c>
      <c r="K12" s="442" t="s">
        <v>35</v>
      </c>
      <c r="L12" s="443">
        <v>8</v>
      </c>
      <c r="M12" s="444">
        <v>13</v>
      </c>
      <c r="N12" s="444">
        <v>13</v>
      </c>
      <c r="O12" s="444">
        <f>M12-N12</f>
        <v>0</v>
      </c>
    </row>
    <row r="13" spans="1:15" ht="16.5" customHeight="1">
      <c r="A13" s="326" t="s">
        <v>41</v>
      </c>
      <c r="B13" s="327" t="s">
        <v>88</v>
      </c>
      <c r="C13" s="350">
        <v>1</v>
      </c>
      <c r="D13" s="346">
        <v>1</v>
      </c>
      <c r="F13" s="388" t="s">
        <v>87</v>
      </c>
      <c r="G13" s="389" t="s">
        <v>89</v>
      </c>
      <c r="H13" s="392">
        <v>3</v>
      </c>
      <c r="I13" s="393">
        <v>1</v>
      </c>
      <c r="K13" s="442" t="s">
        <v>565</v>
      </c>
      <c r="L13" s="443">
        <v>4</v>
      </c>
      <c r="M13" s="444">
        <v>9</v>
      </c>
      <c r="N13" s="444">
        <v>13</v>
      </c>
      <c r="O13" s="444">
        <f>M13-N13</f>
        <v>-4</v>
      </c>
    </row>
    <row r="14" ht="16.5" customHeight="1"/>
    <row r="15" ht="16.5" customHeight="1"/>
    <row r="16" ht="16.5" customHeight="1">
      <c r="P16" s="144"/>
    </row>
    <row r="17" spans="1:4" ht="16.5" customHeight="1">
      <c r="A17" s="603" t="s">
        <v>91</v>
      </c>
      <c r="B17" s="603"/>
      <c r="C17" s="603"/>
      <c r="D17" s="603"/>
    </row>
    <row r="18" spans="1:4" ht="16.5" customHeight="1">
      <c r="A18" s="78" t="s">
        <v>90</v>
      </c>
      <c r="B18" s="78" t="s">
        <v>87</v>
      </c>
      <c r="C18" s="5">
        <v>3</v>
      </c>
      <c r="D18" s="5">
        <v>4</v>
      </c>
    </row>
    <row r="19" spans="1:9" ht="16.5" customHeight="1">
      <c r="A19" s="78" t="s">
        <v>89</v>
      </c>
      <c r="B19" s="78" t="s">
        <v>203</v>
      </c>
      <c r="C19" s="5">
        <v>2</v>
      </c>
      <c r="D19" s="5">
        <v>2</v>
      </c>
      <c r="F19" s="544"/>
      <c r="G19" s="544"/>
      <c r="H19" s="544"/>
      <c r="I19" s="544"/>
    </row>
    <row r="20" spans="1:15" s="144" customFormat="1" ht="16.5" customHeight="1">
      <c r="A20" s="143"/>
      <c r="B20" s="143"/>
      <c r="C20" s="143"/>
      <c r="D20" s="143"/>
      <c r="F20" s="604" t="s">
        <v>72</v>
      </c>
      <c r="G20" s="604"/>
      <c r="H20" s="604"/>
      <c r="I20" s="604"/>
      <c r="K20"/>
      <c r="L20"/>
      <c r="M20"/>
      <c r="N20"/>
      <c r="O20"/>
    </row>
    <row r="21" spans="6:10" s="144" customFormat="1" ht="16.5" customHeight="1">
      <c r="F21" s="192" t="s">
        <v>90</v>
      </c>
      <c r="G21" s="192" t="s">
        <v>203</v>
      </c>
      <c r="H21" s="193">
        <v>3</v>
      </c>
      <c r="I21" s="193">
        <v>2</v>
      </c>
      <c r="J21" s="179"/>
    </row>
    <row r="22" spans="1:4" ht="16.5" customHeight="1">
      <c r="A22" s="603" t="s">
        <v>92</v>
      </c>
      <c r="B22" s="603"/>
      <c r="C22" s="603"/>
      <c r="D22" s="603"/>
    </row>
    <row r="23" spans="1:4" ht="16.5" customHeight="1">
      <c r="A23" s="78" t="s">
        <v>87</v>
      </c>
      <c r="B23" s="78" t="s">
        <v>90</v>
      </c>
      <c r="C23" s="164">
        <v>0</v>
      </c>
      <c r="D23" s="164">
        <v>3</v>
      </c>
    </row>
    <row r="24" spans="1:4" ht="16.5" customHeight="1">
      <c r="A24" s="78" t="s">
        <v>203</v>
      </c>
      <c r="B24" s="78" t="s">
        <v>89</v>
      </c>
      <c r="C24" s="164">
        <v>2</v>
      </c>
      <c r="D24" s="164">
        <v>1</v>
      </c>
    </row>
    <row r="25" ht="16.5" customHeight="1"/>
    <row r="26" ht="16.5" customHeight="1"/>
    <row r="27" ht="16.5" customHeight="1"/>
  </sheetData>
  <sheetProtection/>
  <mergeCells count="6">
    <mergeCell ref="A1:D1"/>
    <mergeCell ref="F1:I1"/>
    <mergeCell ref="A17:D17"/>
    <mergeCell ref="A22:D22"/>
    <mergeCell ref="F19:I19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O50" sqref="O50"/>
    </sheetView>
  </sheetViews>
  <sheetFormatPr defaultColWidth="9.140625" defaultRowHeight="12.75"/>
  <cols>
    <col min="1" max="1" width="17.5742187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7.5742187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422" t="s">
        <v>41</v>
      </c>
      <c r="B2" s="423" t="s">
        <v>95</v>
      </c>
      <c r="C2" s="424" t="s">
        <v>96</v>
      </c>
      <c r="D2" s="425" t="s">
        <v>97</v>
      </c>
      <c r="E2" s="149"/>
      <c r="F2" s="146" t="s">
        <v>90</v>
      </c>
      <c r="G2" s="147" t="s">
        <v>95</v>
      </c>
      <c r="H2" s="148" t="s">
        <v>96</v>
      </c>
      <c r="I2" s="147" t="s">
        <v>97</v>
      </c>
      <c r="J2" s="161"/>
      <c r="K2" s="146" t="s">
        <v>626</v>
      </c>
      <c r="L2" s="147" t="s">
        <v>95</v>
      </c>
      <c r="M2" s="148" t="s">
        <v>96</v>
      </c>
      <c r="N2" s="147" t="s">
        <v>97</v>
      </c>
      <c r="O2" s="149"/>
      <c r="P2" s="146" t="s">
        <v>627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6" t="s">
        <v>217</v>
      </c>
      <c r="B3" s="367">
        <v>6</v>
      </c>
      <c r="C3" s="367"/>
      <c r="D3" s="368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9" t="s">
        <v>335</v>
      </c>
      <c r="B4" s="164">
        <v>6</v>
      </c>
      <c r="C4" s="164"/>
      <c r="D4" s="370">
        <f aca="true" t="shared" si="0" ref="D4:D13">B4+C4</f>
        <v>6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 t="s">
        <v>377</v>
      </c>
      <c r="B5" s="164">
        <v>7</v>
      </c>
      <c r="C5" s="164"/>
      <c r="D5" s="370">
        <f t="shared" si="0"/>
        <v>7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9" t="s">
        <v>211</v>
      </c>
      <c r="B6" s="164">
        <v>6</v>
      </c>
      <c r="C6" s="164"/>
      <c r="D6" s="370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9" t="s">
        <v>583</v>
      </c>
      <c r="B7" s="164">
        <v>7.5</v>
      </c>
      <c r="C7" s="164">
        <v>3</v>
      </c>
      <c r="D7" s="370">
        <f t="shared" si="0"/>
        <v>10.5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9" t="s">
        <v>362</v>
      </c>
      <c r="B8" s="164">
        <v>7</v>
      </c>
      <c r="C8" s="164">
        <v>2.5</v>
      </c>
      <c r="D8" s="370">
        <f t="shared" si="0"/>
        <v>9.5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9" t="s">
        <v>337</v>
      </c>
      <c r="B9" s="164">
        <v>5.5</v>
      </c>
      <c r="C9" s="164"/>
      <c r="D9" s="370">
        <f t="shared" si="0"/>
        <v>5.5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7</v>
      </c>
      <c r="M9" s="164"/>
      <c r="N9" s="164">
        <f t="shared" si="2"/>
        <v>7</v>
      </c>
      <c r="O9" s="19"/>
      <c r="P9" s="163"/>
      <c r="Q9" s="164">
        <v>8</v>
      </c>
      <c r="R9" s="164"/>
      <c r="S9" s="164">
        <f t="shared" si="3"/>
        <v>8</v>
      </c>
    </row>
    <row r="10" spans="1:19" s="16" customFormat="1" ht="12.75">
      <c r="A10" s="369" t="s">
        <v>238</v>
      </c>
      <c r="B10" s="164">
        <v>7</v>
      </c>
      <c r="C10" s="164"/>
      <c r="D10" s="370">
        <f t="shared" si="0"/>
        <v>7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9" t="s">
        <v>402</v>
      </c>
      <c r="B11" s="164">
        <v>6</v>
      </c>
      <c r="C11" s="164"/>
      <c r="D11" s="370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9" t="s">
        <v>401</v>
      </c>
      <c r="B12" s="164">
        <v>8</v>
      </c>
      <c r="C12" s="164">
        <v>9</v>
      </c>
      <c r="D12" s="370">
        <f t="shared" si="0"/>
        <v>17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12</v>
      </c>
      <c r="S12" s="164">
        <f t="shared" si="3"/>
        <v>18</v>
      </c>
    </row>
    <row r="13" spans="1:19" s="16" customFormat="1" ht="13.5" thickBot="1">
      <c r="A13" s="371" t="s">
        <v>189</v>
      </c>
      <c r="B13" s="372">
        <v>7.5</v>
      </c>
      <c r="C13" s="372">
        <v>6</v>
      </c>
      <c r="D13" s="373">
        <f t="shared" si="0"/>
        <v>13.5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375"/>
      <c r="C14" s="375"/>
      <c r="D14" s="375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6" t="s">
        <v>250</v>
      </c>
      <c r="B15" s="367"/>
      <c r="C15" s="367"/>
      <c r="D15" s="368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 t="s">
        <v>526</v>
      </c>
      <c r="B16" s="164"/>
      <c r="C16" s="164"/>
      <c r="D16" s="370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9" t="s">
        <v>481</v>
      </c>
      <c r="B17" s="164"/>
      <c r="C17" s="164"/>
      <c r="D17" s="370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9" t="s">
        <v>325</v>
      </c>
      <c r="B18" s="164"/>
      <c r="C18" s="164"/>
      <c r="D18" s="370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9" t="s">
        <v>208</v>
      </c>
      <c r="B19" s="164"/>
      <c r="C19" s="164"/>
      <c r="D19" s="370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9" t="s">
        <v>318</v>
      </c>
      <c r="B20" s="164"/>
      <c r="C20" s="164"/>
      <c r="D20" s="370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71" t="s">
        <v>440</v>
      </c>
      <c r="B21" s="372"/>
      <c r="C21" s="372"/>
      <c r="D21" s="373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94</v>
      </c>
      <c r="C22" s="592"/>
      <c r="D22" s="548"/>
      <c r="F22" s="78" t="s">
        <v>101</v>
      </c>
      <c r="G22" s="592">
        <f>SUM(I3:I21)</f>
        <v>71.5</v>
      </c>
      <c r="H22" s="592"/>
      <c r="I22" s="548"/>
      <c r="J22" s="28"/>
      <c r="K22" s="78" t="s">
        <v>101</v>
      </c>
      <c r="L22" s="592">
        <f>SUM(N3:N21)</f>
        <v>72.5</v>
      </c>
      <c r="M22" s="592"/>
      <c r="N22" s="548"/>
      <c r="P22" s="78" t="s">
        <v>101</v>
      </c>
      <c r="Q22" s="592">
        <f>SUM(S3:S21)</f>
        <v>79.5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>
        <v>1</v>
      </c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>
        <v>1</v>
      </c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>
        <v>-3</v>
      </c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98</v>
      </c>
      <c r="C28" s="593"/>
      <c r="D28" s="594"/>
      <c r="E28" s="153"/>
      <c r="F28" s="152" t="s">
        <v>8</v>
      </c>
      <c r="G28" s="593">
        <f>SUM(G22:I27)</f>
        <v>68.5</v>
      </c>
      <c r="H28" s="593"/>
      <c r="I28" s="594"/>
      <c r="J28" s="162"/>
      <c r="K28" s="152" t="s">
        <v>8</v>
      </c>
      <c r="L28" s="593">
        <f>SUM(L22:N27)</f>
        <v>74.5</v>
      </c>
      <c r="M28" s="593"/>
      <c r="N28" s="594"/>
      <c r="O28" s="153"/>
      <c r="P28" s="152" t="s">
        <v>8</v>
      </c>
      <c r="Q28" s="593">
        <f>SUM(Q22:S27)</f>
        <v>79.5</v>
      </c>
      <c r="R28" s="593"/>
      <c r="S28" s="594"/>
      <c r="T28" s="155"/>
      <c r="U28" s="155"/>
    </row>
    <row r="29" spans="1:21" ht="35.25" customHeight="1">
      <c r="A29" s="156">
        <v>6</v>
      </c>
      <c r="F29" s="156">
        <v>1</v>
      </c>
      <c r="K29" s="156">
        <v>2</v>
      </c>
      <c r="P29" s="156">
        <v>3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422" t="s">
        <v>35</v>
      </c>
      <c r="G31" s="423" t="s">
        <v>95</v>
      </c>
      <c r="H31" s="424" t="s">
        <v>96</v>
      </c>
      <c r="I31" s="425" t="s">
        <v>97</v>
      </c>
      <c r="J31" s="161"/>
      <c r="K31" s="146" t="s">
        <v>566</v>
      </c>
      <c r="L31" s="147" t="s">
        <v>95</v>
      </c>
      <c r="M31" s="148" t="s">
        <v>96</v>
      </c>
      <c r="N31" s="147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366" t="s">
        <v>365</v>
      </c>
      <c r="G32" s="367"/>
      <c r="H32" s="367"/>
      <c r="I32" s="368">
        <f>G32+H32</f>
        <v>0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369" t="s">
        <v>304</v>
      </c>
      <c r="G33" s="164"/>
      <c r="H33" s="164"/>
      <c r="I33" s="370">
        <f aca="true" t="shared" si="9" ref="I33:I42">G33+H33</f>
        <v>0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369" t="s">
        <v>411</v>
      </c>
      <c r="G34" s="164"/>
      <c r="H34" s="164"/>
      <c r="I34" s="370">
        <f t="shared" si="9"/>
        <v>0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369" t="s">
        <v>400</v>
      </c>
      <c r="G35" s="164"/>
      <c r="H35" s="164"/>
      <c r="I35" s="370">
        <f t="shared" si="9"/>
        <v>0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369" t="s">
        <v>468</v>
      </c>
      <c r="G36" s="164">
        <v>79.5</v>
      </c>
      <c r="H36" s="164"/>
      <c r="I36" s="370">
        <f t="shared" si="9"/>
        <v>79.5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369" t="s">
        <v>301</v>
      </c>
      <c r="G37" s="164"/>
      <c r="H37" s="164"/>
      <c r="I37" s="370">
        <f t="shared" si="9"/>
        <v>0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369" t="s">
        <v>267</v>
      </c>
      <c r="G38" s="164"/>
      <c r="H38" s="164"/>
      <c r="I38" s="370">
        <f t="shared" si="9"/>
        <v>0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7</v>
      </c>
      <c r="C39" s="164"/>
      <c r="D39" s="164">
        <f t="shared" si="8"/>
        <v>7</v>
      </c>
      <c r="E39" s="19"/>
      <c r="F39" s="369" t="s">
        <v>585</v>
      </c>
      <c r="G39" s="164"/>
      <c r="H39" s="164"/>
      <c r="I39" s="370">
        <f t="shared" si="9"/>
        <v>0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8</v>
      </c>
      <c r="R39" s="164"/>
      <c r="S39" s="164">
        <f t="shared" si="11"/>
        <v>8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369" t="s">
        <v>359</v>
      </c>
      <c r="G40" s="164"/>
      <c r="H40" s="164"/>
      <c r="I40" s="370">
        <f t="shared" si="9"/>
        <v>0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369" t="s">
        <v>295</v>
      </c>
      <c r="G41" s="164"/>
      <c r="H41" s="164"/>
      <c r="I41" s="370">
        <f t="shared" si="9"/>
        <v>0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>
        <v>12</v>
      </c>
      <c r="S41" s="164">
        <f t="shared" si="11"/>
        <v>18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371" t="s">
        <v>232</v>
      </c>
      <c r="G42" s="372"/>
      <c r="H42" s="372"/>
      <c r="I42" s="373">
        <f t="shared" si="9"/>
        <v>0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374"/>
      <c r="G43" s="375"/>
      <c r="H43" s="375"/>
      <c r="I43" s="375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366" t="s">
        <v>439</v>
      </c>
      <c r="G44" s="367"/>
      <c r="H44" s="367"/>
      <c r="I44" s="368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369" t="s">
        <v>586</v>
      </c>
      <c r="G45" s="164"/>
      <c r="H45" s="164"/>
      <c r="I45" s="370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369" t="s">
        <v>239</v>
      </c>
      <c r="G46" s="164"/>
      <c r="H46" s="164"/>
      <c r="I46" s="370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369" t="s">
        <v>469</v>
      </c>
      <c r="G47" s="164"/>
      <c r="H47" s="164"/>
      <c r="I47" s="370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369" t="s">
        <v>467</v>
      </c>
      <c r="G48" s="164"/>
      <c r="H48" s="164"/>
      <c r="I48" s="370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369" t="s">
        <v>470</v>
      </c>
      <c r="G49" s="164"/>
      <c r="H49" s="164"/>
      <c r="I49" s="370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371" t="s">
        <v>448</v>
      </c>
      <c r="G50" s="372"/>
      <c r="H50" s="372"/>
      <c r="I50" s="373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592">
        <f>SUM(D32:D50)</f>
        <v>66</v>
      </c>
      <c r="C51" s="592"/>
      <c r="D51" s="548"/>
      <c r="F51" s="78" t="s">
        <v>101</v>
      </c>
      <c r="G51" s="592">
        <f>SUM(I32:I50)</f>
        <v>79.5</v>
      </c>
      <c r="H51" s="592"/>
      <c r="I51" s="548"/>
      <c r="J51" s="28"/>
      <c r="K51" s="78" t="s">
        <v>101</v>
      </c>
      <c r="L51" s="592">
        <f>SUM(N32:N50)</f>
        <v>65.5</v>
      </c>
      <c r="M51" s="592"/>
      <c r="N51" s="548"/>
      <c r="P51" s="78" t="s">
        <v>101</v>
      </c>
      <c r="Q51" s="592">
        <f>SUM(S32:S50)</f>
        <v>79.5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>
        <v>-2</v>
      </c>
      <c r="C54" s="592"/>
      <c r="D54" s="548"/>
      <c r="F54" s="78" t="s">
        <v>102</v>
      </c>
      <c r="G54" s="595">
        <v>1</v>
      </c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>
        <v>1</v>
      </c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>
        <v>-1</v>
      </c>
      <c r="C56" s="592"/>
      <c r="D56" s="548"/>
      <c r="F56" s="78" t="s">
        <v>100</v>
      </c>
      <c r="G56" s="592">
        <v>1</v>
      </c>
      <c r="H56" s="592"/>
      <c r="I56" s="548"/>
      <c r="J56" s="28"/>
      <c r="K56" s="78" t="s">
        <v>100</v>
      </c>
      <c r="L56" s="592">
        <v>-1</v>
      </c>
      <c r="M56" s="592"/>
      <c r="N56" s="548"/>
      <c r="P56" s="78" t="s">
        <v>100</v>
      </c>
      <c r="Q56" s="592">
        <v>1</v>
      </c>
      <c r="R56" s="592"/>
      <c r="S56" s="548"/>
    </row>
    <row r="57" spans="1:19" ht="18">
      <c r="A57" s="152" t="s">
        <v>8</v>
      </c>
      <c r="B57" s="593">
        <f>SUM(B51:D56)</f>
        <v>66</v>
      </c>
      <c r="C57" s="593"/>
      <c r="D57" s="594"/>
      <c r="E57" s="153"/>
      <c r="F57" s="152" t="s">
        <v>8</v>
      </c>
      <c r="G57" s="593">
        <f>SUM(G51:I56)</f>
        <v>81.5</v>
      </c>
      <c r="H57" s="593"/>
      <c r="I57" s="594"/>
      <c r="J57" s="162"/>
      <c r="K57" s="152" t="s">
        <v>8</v>
      </c>
      <c r="L57" s="593">
        <f>SUM(L51:N56)</f>
        <v>66.5</v>
      </c>
      <c r="M57" s="593"/>
      <c r="N57" s="594"/>
      <c r="O57" s="153"/>
      <c r="P57" s="152" t="s">
        <v>8</v>
      </c>
      <c r="Q57" s="593">
        <f>SUM(Q51:S56)</f>
        <v>80.5</v>
      </c>
      <c r="R57" s="593"/>
      <c r="S57" s="594"/>
    </row>
    <row r="58" spans="1:16" ht="37.5">
      <c r="A58" s="156">
        <v>1</v>
      </c>
      <c r="F58" s="156">
        <v>3</v>
      </c>
      <c r="K58" s="156">
        <v>1</v>
      </c>
      <c r="P58" s="156">
        <v>3</v>
      </c>
    </row>
  </sheetData>
  <sheetProtection/>
  <mergeCells count="52">
    <mergeCell ref="B57:D57"/>
    <mergeCell ref="G57:I57"/>
    <mergeCell ref="L57:N57"/>
    <mergeCell ref="Q57:S57"/>
    <mergeCell ref="B56:D56"/>
    <mergeCell ref="G56:I56"/>
    <mergeCell ref="L56:N56"/>
    <mergeCell ref="Q56:S56"/>
    <mergeCell ref="Q54:S54"/>
    <mergeCell ref="B55:D55"/>
    <mergeCell ref="G55:I55"/>
    <mergeCell ref="L55:N55"/>
    <mergeCell ref="Q55:S55"/>
    <mergeCell ref="B54:D54"/>
    <mergeCell ref="G54:I54"/>
    <mergeCell ref="L54:N54"/>
    <mergeCell ref="Q28:S28"/>
    <mergeCell ref="B51:D51"/>
    <mergeCell ref="L52:N52"/>
    <mergeCell ref="B53:D53"/>
    <mergeCell ref="G53:I53"/>
    <mergeCell ref="L53:N53"/>
    <mergeCell ref="Q53:S53"/>
    <mergeCell ref="Q51:S51"/>
    <mergeCell ref="B52:D52"/>
    <mergeCell ref="Q25:S25"/>
    <mergeCell ref="Q27:S27"/>
    <mergeCell ref="G26:I26"/>
    <mergeCell ref="L26:N26"/>
    <mergeCell ref="Q26:S26"/>
    <mergeCell ref="L27:N27"/>
    <mergeCell ref="L25:N25"/>
    <mergeCell ref="Q24:S24"/>
    <mergeCell ref="B22:D22"/>
    <mergeCell ref="G22:I22"/>
    <mergeCell ref="L22:N22"/>
    <mergeCell ref="Q22:S22"/>
    <mergeCell ref="B23:D23"/>
    <mergeCell ref="L23:N23"/>
    <mergeCell ref="B24:D24"/>
    <mergeCell ref="G24:I24"/>
    <mergeCell ref="L24:N24"/>
    <mergeCell ref="B25:D25"/>
    <mergeCell ref="G25:I25"/>
    <mergeCell ref="L51:N51"/>
    <mergeCell ref="B27:D27"/>
    <mergeCell ref="G27:I27"/>
    <mergeCell ref="B26:D26"/>
    <mergeCell ref="G51:I51"/>
    <mergeCell ref="B28:D28"/>
    <mergeCell ref="G28:I28"/>
    <mergeCell ref="L28:N2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4">
      <selection activeCell="P51" sqref="P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281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5.00390625" style="3" bestFit="1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80</v>
      </c>
      <c r="K1" s="16"/>
    </row>
    <row r="2" spans="1:19" s="2" customFormat="1" ht="13.5" thickBot="1">
      <c r="A2" s="146" t="s">
        <v>640</v>
      </c>
      <c r="B2" s="147" t="s">
        <v>95</v>
      </c>
      <c r="C2" s="148" t="s">
        <v>96</v>
      </c>
      <c r="D2" s="147" t="s">
        <v>97</v>
      </c>
      <c r="E2" s="149"/>
      <c r="F2" s="146" t="s">
        <v>626</v>
      </c>
      <c r="G2" s="147" t="s">
        <v>95</v>
      </c>
      <c r="H2" s="148" t="s">
        <v>96</v>
      </c>
      <c r="I2" s="147" t="s">
        <v>97</v>
      </c>
      <c r="J2" s="161"/>
      <c r="K2" s="146" t="s">
        <v>641</v>
      </c>
      <c r="L2" s="147" t="s">
        <v>95</v>
      </c>
      <c r="M2" s="148" t="s">
        <v>96</v>
      </c>
      <c r="N2" s="147" t="s">
        <v>97</v>
      </c>
      <c r="O2" s="149"/>
      <c r="P2" s="362" t="s">
        <v>617</v>
      </c>
      <c r="Q2" s="363" t="s">
        <v>95</v>
      </c>
      <c r="R2" s="364" t="s">
        <v>96</v>
      </c>
      <c r="S2" s="365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163"/>
      <c r="B9" s="164">
        <v>7.5</v>
      </c>
      <c r="C9" s="164"/>
      <c r="D9" s="164">
        <f t="shared" si="0"/>
        <v>7.5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6.5</v>
      </c>
      <c r="M9" s="164"/>
      <c r="N9" s="164">
        <f t="shared" si="2"/>
        <v>6.5</v>
      </c>
      <c r="O9" s="19"/>
      <c r="P9" s="369"/>
      <c r="Q9" s="164">
        <v>70.5</v>
      </c>
      <c r="R9" s="164"/>
      <c r="S9" s="370">
        <f t="shared" si="3"/>
        <v>70.5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163"/>
      <c r="B12" s="164">
        <v>6</v>
      </c>
      <c r="C12" s="164">
        <v>9</v>
      </c>
      <c r="D12" s="164">
        <f t="shared" si="0"/>
        <v>15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>
        <v>3</v>
      </c>
      <c r="N12" s="164">
        <f t="shared" si="2"/>
        <v>9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374"/>
      <c r="Q14" s="375"/>
      <c r="R14" s="375"/>
      <c r="S14" s="375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ht="13.5" thickBot="1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371"/>
      <c r="Q21" s="372"/>
      <c r="R21" s="372"/>
      <c r="S21" s="373">
        <f t="shared" si="7"/>
        <v>0</v>
      </c>
    </row>
    <row r="22" spans="1:21" ht="12.75">
      <c r="A22" s="78" t="s">
        <v>101</v>
      </c>
      <c r="B22" s="592">
        <f>SUM(D3:D21)</f>
        <v>76</v>
      </c>
      <c r="C22" s="592"/>
      <c r="D22" s="548"/>
      <c r="F22" s="78" t="s">
        <v>101</v>
      </c>
      <c r="G22" s="592">
        <f>SUM(I3:I21)</f>
        <v>65.5</v>
      </c>
      <c r="H22" s="592"/>
      <c r="I22" s="548"/>
      <c r="J22" s="28"/>
      <c r="K22" s="78" t="s">
        <v>101</v>
      </c>
      <c r="L22" s="592">
        <f>SUM(N3:N21)</f>
        <v>69</v>
      </c>
      <c r="M22" s="592"/>
      <c r="N22" s="548"/>
      <c r="P22" s="78" t="s">
        <v>101</v>
      </c>
      <c r="Q22" s="595">
        <f>SUM(S3:S21)</f>
        <v>70.5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78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71</v>
      </c>
      <c r="M28" s="593"/>
      <c r="N28" s="594"/>
      <c r="O28" s="153"/>
      <c r="P28" s="152" t="s">
        <v>8</v>
      </c>
      <c r="Q28" s="593">
        <f>SUM(Q22:S27)</f>
        <v>70.5</v>
      </c>
      <c r="R28" s="593"/>
      <c r="S28" s="594"/>
      <c r="T28" s="155"/>
      <c r="U28" s="155"/>
    </row>
    <row r="29" spans="1:21" ht="35.25" customHeight="1">
      <c r="A29" s="156">
        <v>3</v>
      </c>
      <c r="F29" s="156">
        <v>0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362" t="s">
        <v>614</v>
      </c>
      <c r="B31" s="363" t="s">
        <v>95</v>
      </c>
      <c r="C31" s="364" t="s">
        <v>96</v>
      </c>
      <c r="D31" s="365" t="s">
        <v>97</v>
      </c>
      <c r="E31" s="149"/>
      <c r="F31" s="146" t="s">
        <v>642</v>
      </c>
      <c r="G31" s="147" t="s">
        <v>95</v>
      </c>
      <c r="H31" s="148" t="s">
        <v>96</v>
      </c>
      <c r="I31" s="147" t="s">
        <v>97</v>
      </c>
      <c r="J31" s="161"/>
      <c r="K31" s="146" t="s">
        <v>643</v>
      </c>
      <c r="L31" s="147" t="s">
        <v>95</v>
      </c>
      <c r="M31" s="148" t="s">
        <v>96</v>
      </c>
      <c r="N31" s="147" t="s">
        <v>97</v>
      </c>
      <c r="O31" s="149"/>
      <c r="P31" s="146" t="s">
        <v>644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366"/>
      <c r="B32" s="367"/>
      <c r="C32" s="367"/>
      <c r="D32" s="368">
        <f>B32+C32</f>
        <v>0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369"/>
      <c r="B33" s="164"/>
      <c r="C33" s="164"/>
      <c r="D33" s="370">
        <f aca="true" t="shared" si="8" ref="D33:D42">B33+C33</f>
        <v>0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9"/>
      <c r="B34" s="164"/>
      <c r="C34" s="164"/>
      <c r="D34" s="370">
        <f t="shared" si="8"/>
        <v>0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5.5</v>
      </c>
      <c r="M34" s="164"/>
      <c r="N34" s="164">
        <f t="shared" si="10"/>
        <v>5.5</v>
      </c>
      <c r="O34" s="19"/>
      <c r="P34" s="163"/>
      <c r="Q34" s="164">
        <v>5.5</v>
      </c>
      <c r="R34" s="164"/>
      <c r="S34" s="164">
        <f t="shared" si="11"/>
        <v>5.5</v>
      </c>
    </row>
    <row r="35" spans="1:19" s="16" customFormat="1" ht="12.75">
      <c r="A35" s="369"/>
      <c r="B35" s="164"/>
      <c r="C35" s="164"/>
      <c r="D35" s="370">
        <f t="shared" si="8"/>
        <v>0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5.5</v>
      </c>
      <c r="M35" s="164"/>
      <c r="N35" s="164">
        <f t="shared" si="10"/>
        <v>5.5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369"/>
      <c r="B36" s="164"/>
      <c r="C36" s="164"/>
      <c r="D36" s="370">
        <f t="shared" si="8"/>
        <v>0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369"/>
      <c r="B37" s="164"/>
      <c r="C37" s="164"/>
      <c r="D37" s="370">
        <f t="shared" si="8"/>
        <v>0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369"/>
      <c r="B38" s="164"/>
      <c r="C38" s="164"/>
      <c r="D38" s="370">
        <f t="shared" si="8"/>
        <v>0</v>
      </c>
      <c r="E38" s="19"/>
      <c r="F38" s="163"/>
      <c r="G38" s="164">
        <v>8</v>
      </c>
      <c r="H38" s="164"/>
      <c r="I38" s="164">
        <f t="shared" si="9"/>
        <v>8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369"/>
      <c r="B39" s="164">
        <v>71.5</v>
      </c>
      <c r="C39" s="164"/>
      <c r="D39" s="370">
        <f t="shared" si="8"/>
        <v>71.5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6.5</v>
      </c>
      <c r="R39" s="164"/>
      <c r="S39" s="164">
        <f t="shared" si="11"/>
        <v>6.5</v>
      </c>
    </row>
    <row r="40" spans="1:19" s="16" customFormat="1" ht="12.75">
      <c r="A40" s="369"/>
      <c r="B40" s="164"/>
      <c r="C40" s="164"/>
      <c r="D40" s="370">
        <f t="shared" si="8"/>
        <v>0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369"/>
      <c r="B41" s="164"/>
      <c r="C41" s="164"/>
      <c r="D41" s="370">
        <f t="shared" si="8"/>
        <v>0</v>
      </c>
      <c r="E41" s="19"/>
      <c r="F41" s="163"/>
      <c r="G41" s="164">
        <v>6</v>
      </c>
      <c r="H41" s="164">
        <v>12</v>
      </c>
      <c r="I41" s="164">
        <f t="shared" si="9"/>
        <v>18</v>
      </c>
      <c r="J41" s="17"/>
      <c r="K41" s="163"/>
      <c r="L41" s="164">
        <v>6</v>
      </c>
      <c r="M41" s="164">
        <v>6</v>
      </c>
      <c r="N41" s="164">
        <f t="shared" si="10"/>
        <v>12</v>
      </c>
      <c r="O41" s="19"/>
      <c r="P41" s="163"/>
      <c r="Q41" s="164">
        <v>6</v>
      </c>
      <c r="R41" s="164">
        <v>6</v>
      </c>
      <c r="S41" s="164">
        <f t="shared" si="11"/>
        <v>12</v>
      </c>
    </row>
    <row r="42" spans="1:19" s="16" customFormat="1" ht="13.5" thickBot="1">
      <c r="A42" s="371"/>
      <c r="B42" s="372"/>
      <c r="C42" s="372"/>
      <c r="D42" s="373">
        <f t="shared" si="8"/>
        <v>0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374"/>
      <c r="B43" s="375"/>
      <c r="C43" s="375"/>
      <c r="D43" s="375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366"/>
      <c r="B44" s="367"/>
      <c r="C44" s="367"/>
      <c r="D44" s="368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9"/>
      <c r="B45" s="164"/>
      <c r="C45" s="164"/>
      <c r="D45" s="370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369"/>
      <c r="B46" s="164"/>
      <c r="C46" s="164"/>
      <c r="D46" s="370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369"/>
      <c r="B47" s="164"/>
      <c r="C47" s="164"/>
      <c r="D47" s="370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369"/>
      <c r="B48" s="164"/>
      <c r="C48" s="164"/>
      <c r="D48" s="370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369"/>
      <c r="B49" s="164"/>
      <c r="C49" s="164"/>
      <c r="D49" s="370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371"/>
      <c r="B50" s="372"/>
      <c r="C50" s="372"/>
      <c r="D50" s="373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592">
        <f>SUM(D32:D50)</f>
        <v>71.5</v>
      </c>
      <c r="C51" s="592"/>
      <c r="D51" s="548"/>
      <c r="F51" s="78" t="s">
        <v>101</v>
      </c>
      <c r="G51" s="592">
        <f>SUM(I32:I50)</f>
        <v>79.5</v>
      </c>
      <c r="H51" s="592"/>
      <c r="I51" s="548"/>
      <c r="J51" s="28"/>
      <c r="K51" s="78" t="s">
        <v>101</v>
      </c>
      <c r="L51" s="592">
        <f>SUM(N32:N50)</f>
        <v>70.5</v>
      </c>
      <c r="M51" s="592"/>
      <c r="N51" s="548"/>
      <c r="P51" s="78" t="s">
        <v>101</v>
      </c>
      <c r="Q51" s="592">
        <f>SUM(S32:S50)</f>
        <v>71.5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>
        <v>1</v>
      </c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>
        <v>1</v>
      </c>
      <c r="M54" s="592"/>
      <c r="N54" s="548"/>
      <c r="P54" s="78" t="s">
        <v>102</v>
      </c>
      <c r="Q54" s="595">
        <v>2</v>
      </c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>
        <v>1</v>
      </c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74.5</v>
      </c>
      <c r="C57" s="593"/>
      <c r="D57" s="594"/>
      <c r="E57" s="153"/>
      <c r="F57" s="152" t="s">
        <v>8</v>
      </c>
      <c r="G57" s="593">
        <f>SUM(G51:I56)</f>
        <v>79.5</v>
      </c>
      <c r="H57" s="593"/>
      <c r="I57" s="594"/>
      <c r="J57" s="162"/>
      <c r="K57" s="152" t="s">
        <v>8</v>
      </c>
      <c r="L57" s="593">
        <f>SUM(L51:N56)</f>
        <v>73.5</v>
      </c>
      <c r="M57" s="593"/>
      <c r="N57" s="594"/>
      <c r="O57" s="153"/>
      <c r="P57" s="152" t="s">
        <v>8</v>
      </c>
      <c r="Q57" s="593">
        <f>SUM(Q51:S56)</f>
        <v>74.5</v>
      </c>
      <c r="R57" s="593"/>
      <c r="S57" s="594"/>
    </row>
    <row r="58" spans="1:16" ht="37.5">
      <c r="A58" s="156">
        <v>2</v>
      </c>
      <c r="F58" s="156">
        <v>3</v>
      </c>
      <c r="K58" s="156">
        <v>2</v>
      </c>
      <c r="P58" s="156">
        <v>2</v>
      </c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1" sqref="G51:I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00390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81</v>
      </c>
      <c r="K1" s="16"/>
    </row>
    <row r="2" spans="1:19" s="2" customFormat="1" ht="13.5" thickBot="1">
      <c r="A2" s="362" t="s">
        <v>617</v>
      </c>
      <c r="B2" s="363" t="s">
        <v>95</v>
      </c>
      <c r="C2" s="364" t="s">
        <v>96</v>
      </c>
      <c r="D2" s="365" t="s">
        <v>97</v>
      </c>
      <c r="E2" s="149"/>
      <c r="F2" s="146" t="s">
        <v>203</v>
      </c>
      <c r="G2" s="147" t="s">
        <v>95</v>
      </c>
      <c r="H2" s="148" t="s">
        <v>96</v>
      </c>
      <c r="I2" s="147" t="s">
        <v>97</v>
      </c>
      <c r="J2" s="161"/>
      <c r="K2" s="146" t="s">
        <v>627</v>
      </c>
      <c r="L2" s="147" t="s">
        <v>95</v>
      </c>
      <c r="M2" s="148" t="s">
        <v>96</v>
      </c>
      <c r="N2" s="147" t="s">
        <v>97</v>
      </c>
      <c r="O2" s="149"/>
      <c r="P2" s="146" t="s">
        <v>90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6"/>
      <c r="B3" s="367"/>
      <c r="C3" s="367"/>
      <c r="D3" s="368">
        <f>B3+C3</f>
        <v>0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83</v>
      </c>
      <c r="C9" s="164"/>
      <c r="D9" s="370">
        <f t="shared" si="0"/>
        <v>83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375"/>
      <c r="C14" s="375"/>
      <c r="D14" s="375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372"/>
      <c r="C21" s="372"/>
      <c r="D21" s="373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83</v>
      </c>
      <c r="C22" s="592"/>
      <c r="D22" s="548"/>
      <c r="F22" s="78" t="s">
        <v>101</v>
      </c>
      <c r="G22" s="592">
        <f>SUM(I3:I21)</f>
        <v>71.5</v>
      </c>
      <c r="H22" s="592"/>
      <c r="I22" s="548"/>
      <c r="J22" s="28"/>
      <c r="K22" s="78" t="s">
        <v>101</v>
      </c>
      <c r="L22" s="592">
        <f>SUM(N3:N21)</f>
        <v>65.5</v>
      </c>
      <c r="M22" s="592"/>
      <c r="N22" s="548"/>
      <c r="P22" s="78" t="s">
        <v>101</v>
      </c>
      <c r="Q22" s="592">
        <f>SUM(S3:S21)</f>
        <v>68.5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-2</v>
      </c>
      <c r="H25" s="592"/>
      <c r="I25" s="548"/>
      <c r="J25" s="28"/>
      <c r="K25" s="78" t="s">
        <v>102</v>
      </c>
      <c r="L25" s="595">
        <v>1</v>
      </c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>
        <v>1</v>
      </c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>
        <v>1</v>
      </c>
      <c r="C27" s="592"/>
      <c r="D27" s="548"/>
      <c r="F27" s="78" t="s">
        <v>100</v>
      </c>
      <c r="G27" s="592">
        <v>-1</v>
      </c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87</v>
      </c>
      <c r="C28" s="593"/>
      <c r="D28" s="594"/>
      <c r="E28" s="153"/>
      <c r="F28" s="152" t="s">
        <v>8</v>
      </c>
      <c r="G28" s="593">
        <f>SUM(G22:I27)</f>
        <v>69.5</v>
      </c>
      <c r="H28" s="593"/>
      <c r="I28" s="594"/>
      <c r="J28" s="162"/>
      <c r="K28" s="152" t="s">
        <v>8</v>
      </c>
      <c r="L28" s="593">
        <f>SUM(L22:N27)</f>
        <v>68.5</v>
      </c>
      <c r="M28" s="593"/>
      <c r="N28" s="594"/>
      <c r="O28" s="153"/>
      <c r="P28" s="152" t="s">
        <v>8</v>
      </c>
      <c r="Q28" s="593">
        <f>SUM(Q22:S27)</f>
        <v>68.5</v>
      </c>
      <c r="R28" s="593"/>
      <c r="S28" s="594"/>
      <c r="T28" s="155"/>
      <c r="U28" s="155"/>
    </row>
    <row r="29" spans="1:21" ht="35.25" customHeight="1">
      <c r="A29" s="156">
        <v>4</v>
      </c>
      <c r="F29" s="156">
        <v>1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146" t="s">
        <v>566</v>
      </c>
      <c r="G31" s="147" t="s">
        <v>95</v>
      </c>
      <c r="H31" s="148" t="s">
        <v>96</v>
      </c>
      <c r="I31" s="147" t="s">
        <v>97</v>
      </c>
      <c r="J31" s="161"/>
      <c r="K31" s="146" t="s">
        <v>89</v>
      </c>
      <c r="L31" s="147" t="s">
        <v>95</v>
      </c>
      <c r="M31" s="148" t="s">
        <v>96</v>
      </c>
      <c r="N31" s="147" t="s">
        <v>97</v>
      </c>
      <c r="O31" s="149"/>
      <c r="P31" s="362" t="s">
        <v>664</v>
      </c>
      <c r="Q31" s="363" t="s">
        <v>95</v>
      </c>
      <c r="R31" s="364" t="s">
        <v>96</v>
      </c>
      <c r="S31" s="365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366"/>
      <c r="Q32" s="367"/>
      <c r="R32" s="367"/>
      <c r="S32" s="368">
        <f>Q32+R32</f>
        <v>0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369"/>
      <c r="Q33" s="164"/>
      <c r="R33" s="164"/>
      <c r="S33" s="370">
        <f aca="true" t="shared" si="11" ref="S33:S42">Q33+R33</f>
        <v>0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5.5</v>
      </c>
      <c r="H34" s="164"/>
      <c r="I34" s="164">
        <f t="shared" si="9"/>
        <v>5.5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369"/>
      <c r="Q34" s="164"/>
      <c r="R34" s="164"/>
      <c r="S34" s="370">
        <f t="shared" si="11"/>
        <v>0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5.5</v>
      </c>
      <c r="H35" s="164"/>
      <c r="I35" s="164">
        <f t="shared" si="9"/>
        <v>5.5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369"/>
      <c r="Q35" s="164"/>
      <c r="R35" s="164"/>
      <c r="S35" s="370">
        <f t="shared" si="11"/>
        <v>0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369"/>
      <c r="Q36" s="164"/>
      <c r="R36" s="164"/>
      <c r="S36" s="370">
        <f t="shared" si="11"/>
        <v>0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369"/>
      <c r="Q37" s="164"/>
      <c r="R37" s="164"/>
      <c r="S37" s="370">
        <f t="shared" si="11"/>
        <v>0</v>
      </c>
    </row>
    <row r="38" spans="1:19" s="16" customFormat="1" ht="12.75">
      <c r="A38" s="163"/>
      <c r="B38" s="164">
        <v>6.5</v>
      </c>
      <c r="C38" s="164"/>
      <c r="D38" s="164">
        <f t="shared" si="8"/>
        <v>6.5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7</v>
      </c>
      <c r="M38" s="164"/>
      <c r="N38" s="164">
        <f t="shared" si="10"/>
        <v>7</v>
      </c>
      <c r="O38" s="19"/>
      <c r="P38" s="369"/>
      <c r="Q38" s="164"/>
      <c r="R38" s="164"/>
      <c r="S38" s="370">
        <f t="shared" si="11"/>
        <v>0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5.5</v>
      </c>
      <c r="H39" s="164"/>
      <c r="I39" s="164">
        <f t="shared" si="9"/>
        <v>5.5</v>
      </c>
      <c r="J39" s="17"/>
      <c r="K39" s="163"/>
      <c r="L39" s="164">
        <v>7</v>
      </c>
      <c r="M39" s="164"/>
      <c r="N39" s="164">
        <f t="shared" si="10"/>
        <v>7</v>
      </c>
      <c r="O39" s="19"/>
      <c r="P39" s="369"/>
      <c r="Q39" s="164">
        <v>73</v>
      </c>
      <c r="R39" s="164"/>
      <c r="S39" s="370">
        <f t="shared" si="11"/>
        <v>73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6.5</v>
      </c>
      <c r="M40" s="164"/>
      <c r="N40" s="164">
        <f t="shared" si="10"/>
        <v>6.5</v>
      </c>
      <c r="O40" s="19"/>
      <c r="P40" s="369"/>
      <c r="Q40" s="164"/>
      <c r="R40" s="164"/>
      <c r="S40" s="370">
        <f t="shared" si="11"/>
        <v>0</v>
      </c>
    </row>
    <row r="41" spans="1:19" s="16" customFormat="1" ht="12.75">
      <c r="A41" s="163"/>
      <c r="B41" s="164">
        <v>6</v>
      </c>
      <c r="C41" s="164">
        <v>6</v>
      </c>
      <c r="D41" s="164">
        <f t="shared" si="8"/>
        <v>12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>
        <v>15</v>
      </c>
      <c r="N41" s="164">
        <f t="shared" si="10"/>
        <v>21</v>
      </c>
      <c r="O41" s="19"/>
      <c r="P41" s="369"/>
      <c r="Q41" s="164"/>
      <c r="R41" s="164"/>
      <c r="S41" s="370">
        <f t="shared" si="11"/>
        <v>0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>
        <v>3</v>
      </c>
      <c r="I42" s="164">
        <f>G42+H42</f>
        <v>9</v>
      </c>
      <c r="J42" s="17"/>
      <c r="K42" s="163"/>
      <c r="L42" s="164">
        <v>6</v>
      </c>
      <c r="M42" s="164"/>
      <c r="N42" s="164">
        <f>L42+M42</f>
        <v>6</v>
      </c>
      <c r="O42" s="19"/>
      <c r="P42" s="371"/>
      <c r="Q42" s="372"/>
      <c r="R42" s="372"/>
      <c r="S42" s="373">
        <f t="shared" si="11"/>
        <v>0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374"/>
      <c r="Q43" s="375"/>
      <c r="R43" s="375"/>
      <c r="S43" s="375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366"/>
      <c r="Q44" s="367"/>
      <c r="R44" s="367"/>
      <c r="S44" s="368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369"/>
      <c r="Q45" s="164"/>
      <c r="R45" s="164"/>
      <c r="S45" s="370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369"/>
      <c r="Q49" s="164"/>
      <c r="R49" s="164"/>
      <c r="S49" s="370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371"/>
      <c r="Q50" s="372"/>
      <c r="R50" s="372"/>
      <c r="S50" s="373">
        <f t="shared" si="15"/>
        <v>0</v>
      </c>
    </row>
    <row r="51" spans="1:19" ht="12.75">
      <c r="A51" s="78" t="s">
        <v>101</v>
      </c>
      <c r="B51" s="592">
        <f>SUM(D32:D50)</f>
        <v>71.5</v>
      </c>
      <c r="C51" s="592"/>
      <c r="D51" s="548"/>
      <c r="F51" s="78" t="s">
        <v>101</v>
      </c>
      <c r="G51" s="592">
        <f>SUM(I32:I50)</f>
        <v>67</v>
      </c>
      <c r="H51" s="592"/>
      <c r="I51" s="548"/>
      <c r="J51" s="28"/>
      <c r="K51" s="78" t="s">
        <v>101</v>
      </c>
      <c r="L51" s="592">
        <f>SUM(N32:N50)</f>
        <v>83</v>
      </c>
      <c r="M51" s="592"/>
      <c r="N51" s="548"/>
      <c r="P51" s="78" t="s">
        <v>101</v>
      </c>
      <c r="Q51" s="592">
        <f>SUM(S32:S50)</f>
        <v>73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>
        <v>2</v>
      </c>
      <c r="C54" s="592"/>
      <c r="D54" s="548"/>
      <c r="F54" s="78" t="s">
        <v>102</v>
      </c>
      <c r="G54" s="595">
        <v>1</v>
      </c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>
        <v>1</v>
      </c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>
        <v>1</v>
      </c>
      <c r="M56" s="592"/>
      <c r="N56" s="548"/>
      <c r="P56" s="78" t="s">
        <v>100</v>
      </c>
      <c r="Q56" s="592">
        <v>-1</v>
      </c>
      <c r="R56" s="592"/>
      <c r="S56" s="548"/>
    </row>
    <row r="57" spans="1:19" ht="18">
      <c r="A57" s="152" t="s">
        <v>8</v>
      </c>
      <c r="B57" s="593">
        <f>SUM(B51:D56)</f>
        <v>76.5</v>
      </c>
      <c r="C57" s="593"/>
      <c r="D57" s="594"/>
      <c r="E57" s="153"/>
      <c r="F57" s="152" t="s">
        <v>8</v>
      </c>
      <c r="G57" s="593">
        <f>SUM(G51:I56)</f>
        <v>68</v>
      </c>
      <c r="H57" s="593"/>
      <c r="I57" s="594"/>
      <c r="J57" s="162"/>
      <c r="K57" s="152" t="s">
        <v>8</v>
      </c>
      <c r="L57" s="593">
        <f>SUM(L51:N56)</f>
        <v>86</v>
      </c>
      <c r="M57" s="593"/>
      <c r="N57" s="594"/>
      <c r="O57" s="153"/>
      <c r="P57" s="152" t="s">
        <v>8</v>
      </c>
      <c r="Q57" s="593">
        <f>SUM(Q51:S56)</f>
        <v>72</v>
      </c>
      <c r="R57" s="593"/>
      <c r="S57" s="594"/>
    </row>
    <row r="58" spans="1:16" ht="37.5">
      <c r="A58" s="156">
        <v>2</v>
      </c>
      <c r="F58" s="156">
        <v>1</v>
      </c>
      <c r="K58" s="156">
        <v>4</v>
      </c>
      <c r="P58" s="156">
        <v>2</v>
      </c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5.00390625" style="3" bestFit="1" customWidth="1"/>
    <col min="8" max="8" width="5.28125" style="3" customWidth="1"/>
    <col min="9" max="9" width="5.00390625" style="3" bestFit="1" customWidth="1"/>
    <col min="10" max="10" width="11.57421875" style="3" customWidth="1"/>
    <col min="11" max="11" width="19.28125" style="40" customWidth="1"/>
    <col min="12" max="12" width="4.00390625" style="0" customWidth="1"/>
    <col min="13" max="13" width="8.7109375" style="0" customWidth="1"/>
    <col min="14" max="14" width="4.00390625" style="3" customWidth="1"/>
    <col min="15" max="15" width="1.57421875" style="3" customWidth="1"/>
    <col min="16" max="16" width="19.28125" style="3" customWidth="1"/>
    <col min="17" max="17" width="5.8515625" style="40" customWidth="1"/>
    <col min="18" max="18" width="5.7109375" style="0" customWidth="1"/>
    <col min="19" max="19" width="5.421875" style="3" customWidth="1"/>
    <col min="20" max="20" width="4.7109375" style="3" customWidth="1"/>
    <col min="21" max="21" width="4.00390625" style="3" customWidth="1"/>
  </cols>
  <sheetData>
    <row r="1" spans="1:13" ht="13.5" thickBot="1">
      <c r="A1" s="145" t="s">
        <v>105</v>
      </c>
      <c r="M1" s="16"/>
    </row>
    <row r="2" spans="1:19" s="2" customFormat="1" ht="13.5" thickBot="1">
      <c r="A2" s="146" t="s">
        <v>626</v>
      </c>
      <c r="B2" s="147" t="s">
        <v>95</v>
      </c>
      <c r="C2" s="148" t="s">
        <v>96</v>
      </c>
      <c r="D2" s="147" t="s">
        <v>97</v>
      </c>
      <c r="E2" s="149"/>
      <c r="F2" s="362" t="s">
        <v>617</v>
      </c>
      <c r="G2" s="363" t="s">
        <v>95</v>
      </c>
      <c r="H2" s="364" t="s">
        <v>96</v>
      </c>
      <c r="I2" s="365" t="s">
        <v>97</v>
      </c>
      <c r="J2" s="161"/>
      <c r="K2" s="146" t="s">
        <v>90</v>
      </c>
      <c r="L2" s="147" t="s">
        <v>95</v>
      </c>
      <c r="M2" s="148" t="s">
        <v>96</v>
      </c>
      <c r="N2" s="147" t="s">
        <v>97</v>
      </c>
      <c r="O2" s="149"/>
      <c r="P2" s="146" t="s">
        <v>700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366"/>
      <c r="G3" s="367"/>
      <c r="H3" s="367"/>
      <c r="I3" s="368">
        <f>G3+H3</f>
        <v>0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369"/>
      <c r="G4" s="164"/>
      <c r="H4" s="164"/>
      <c r="I4" s="370">
        <f aca="true" t="shared" si="1" ref="I4:I13">G4+H4</f>
        <v>0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5.5</v>
      </c>
      <c r="C5" s="164"/>
      <c r="D5" s="164">
        <f t="shared" si="0"/>
        <v>5.5</v>
      </c>
      <c r="E5" s="19"/>
      <c r="F5" s="369"/>
      <c r="G5" s="164"/>
      <c r="H5" s="164"/>
      <c r="I5" s="370">
        <f t="shared" si="1"/>
        <v>0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5.5</v>
      </c>
      <c r="R5" s="164"/>
      <c r="S5" s="164">
        <f t="shared" si="3"/>
        <v>5.5</v>
      </c>
    </row>
    <row r="6" spans="1:19" s="16" customFormat="1" ht="12.75">
      <c r="A6" s="163"/>
      <c r="B6" s="164">
        <v>5.5</v>
      </c>
      <c r="C6" s="164"/>
      <c r="D6" s="164">
        <f t="shared" si="0"/>
        <v>5.5</v>
      </c>
      <c r="E6" s="19"/>
      <c r="F6" s="369"/>
      <c r="G6" s="164"/>
      <c r="H6" s="164"/>
      <c r="I6" s="370">
        <f t="shared" si="1"/>
        <v>0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5.5</v>
      </c>
      <c r="R6" s="164"/>
      <c r="S6" s="164">
        <f t="shared" si="3"/>
        <v>5.5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369"/>
      <c r="G7" s="164"/>
      <c r="H7" s="164"/>
      <c r="I7" s="370">
        <f t="shared" si="1"/>
        <v>0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369"/>
      <c r="G8" s="164">
        <v>66.5</v>
      </c>
      <c r="H8" s="164"/>
      <c r="I8" s="370">
        <f t="shared" si="1"/>
        <v>66.5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369"/>
      <c r="G9" s="164"/>
      <c r="H9" s="164"/>
      <c r="I9" s="370">
        <f t="shared" si="1"/>
        <v>0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5.5</v>
      </c>
      <c r="R9" s="164"/>
      <c r="S9" s="164">
        <f t="shared" si="3"/>
        <v>5.5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369"/>
      <c r="G10" s="164"/>
      <c r="H10" s="164"/>
      <c r="I10" s="370">
        <f t="shared" si="1"/>
        <v>0</v>
      </c>
      <c r="J10" s="17"/>
      <c r="K10" s="163"/>
      <c r="L10" s="164">
        <v>7</v>
      </c>
      <c r="M10" s="164"/>
      <c r="N10" s="164">
        <f t="shared" si="2"/>
        <v>7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369"/>
      <c r="G11" s="164"/>
      <c r="H11" s="164"/>
      <c r="I11" s="370">
        <f t="shared" si="1"/>
        <v>0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>
        <v>6</v>
      </c>
      <c r="D12" s="164">
        <f t="shared" si="0"/>
        <v>12</v>
      </c>
      <c r="E12" s="19"/>
      <c r="F12" s="369"/>
      <c r="G12" s="164"/>
      <c r="H12" s="164"/>
      <c r="I12" s="370">
        <f t="shared" si="1"/>
        <v>0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371"/>
      <c r="G13" s="372"/>
      <c r="H13" s="372"/>
      <c r="I13" s="373">
        <f t="shared" si="1"/>
        <v>0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163"/>
      <c r="B14" s="164"/>
      <c r="C14" s="164"/>
      <c r="D14" s="164"/>
      <c r="E14" s="19"/>
      <c r="F14" s="374"/>
      <c r="G14" s="375"/>
      <c r="H14" s="375"/>
      <c r="I14" s="375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21" ht="13.5" thickBot="1">
      <c r="A21" s="78"/>
      <c r="B21" s="5">
        <v>0</v>
      </c>
      <c r="C21" s="5"/>
      <c r="D21" s="164">
        <f t="shared" si="4"/>
        <v>0</v>
      </c>
      <c r="F21" s="371"/>
      <c r="G21" s="372"/>
      <c r="H21" s="372"/>
      <c r="I21" s="373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O21" s="40"/>
      <c r="P21" s="78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592">
        <f>SUM(D3:D21)</f>
        <v>70.5</v>
      </c>
      <c r="C22" s="592"/>
      <c r="D22" s="548"/>
      <c r="F22" s="78" t="s">
        <v>101</v>
      </c>
      <c r="G22" s="592">
        <f>SUM(I3:I21)</f>
        <v>66.5</v>
      </c>
      <c r="H22" s="592"/>
      <c r="I22" s="548"/>
      <c r="J22" s="28"/>
      <c r="K22" s="78" t="s">
        <v>101</v>
      </c>
      <c r="L22" s="592">
        <f>SUM(N3:N21)</f>
        <v>72.5</v>
      </c>
      <c r="M22" s="592"/>
      <c r="N22" s="548"/>
      <c r="O22" s="40"/>
      <c r="P22" s="78" t="s">
        <v>101</v>
      </c>
      <c r="Q22" s="592">
        <f>SUM(S3:S21)</f>
        <v>67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O24" s="40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2</v>
      </c>
      <c r="H25" s="592"/>
      <c r="I25" s="548"/>
      <c r="J25" s="28"/>
      <c r="K25" s="78" t="s">
        <v>102</v>
      </c>
      <c r="L25" s="595">
        <v>2</v>
      </c>
      <c r="M25" s="592"/>
      <c r="N25" s="548"/>
      <c r="O25" s="40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>
        <v>2</v>
      </c>
      <c r="C26" s="592"/>
      <c r="D26" s="548"/>
      <c r="F26" s="78" t="s">
        <v>99</v>
      </c>
      <c r="G26" s="592">
        <v>1</v>
      </c>
      <c r="H26" s="592"/>
      <c r="I26" s="548"/>
      <c r="J26" s="28"/>
      <c r="K26" s="78" t="s">
        <v>99</v>
      </c>
      <c r="L26" s="592">
        <v>1</v>
      </c>
      <c r="M26" s="592"/>
      <c r="N26" s="548"/>
      <c r="O26" s="40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O27" s="40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75.5</v>
      </c>
      <c r="C28" s="593"/>
      <c r="D28" s="594"/>
      <c r="E28" s="153"/>
      <c r="F28" s="152" t="s">
        <v>8</v>
      </c>
      <c r="G28" s="593">
        <f>SUM(G22:I27)</f>
        <v>69.5</v>
      </c>
      <c r="H28" s="593"/>
      <c r="I28" s="594"/>
      <c r="J28" s="162"/>
      <c r="K28" s="152" t="s">
        <v>8</v>
      </c>
      <c r="L28" s="593">
        <f>SUM(L22:N27)</f>
        <v>77.5</v>
      </c>
      <c r="M28" s="593"/>
      <c r="N28" s="594"/>
      <c r="O28" s="153"/>
      <c r="P28" s="152" t="s">
        <v>8</v>
      </c>
      <c r="Q28" s="593">
        <f>SUM(Q22:S27)</f>
        <v>67</v>
      </c>
      <c r="R28" s="593"/>
      <c r="S28" s="594"/>
      <c r="T28" s="155"/>
      <c r="U28" s="155"/>
    </row>
    <row r="29" spans="1:21" ht="35.25" customHeight="1">
      <c r="A29" s="156">
        <v>2</v>
      </c>
      <c r="F29" s="156">
        <v>1</v>
      </c>
      <c r="K29" s="156">
        <v>2</v>
      </c>
      <c r="L29" s="3"/>
      <c r="M29" s="3"/>
      <c r="O29" s="40"/>
      <c r="P29" s="156">
        <v>1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146" t="s">
        <v>566</v>
      </c>
      <c r="B31" s="147" t="s">
        <v>95</v>
      </c>
      <c r="C31" s="148" t="s">
        <v>96</v>
      </c>
      <c r="D31" s="147" t="s">
        <v>97</v>
      </c>
      <c r="E31" s="149"/>
      <c r="F31" s="146" t="s">
        <v>87</v>
      </c>
      <c r="G31" s="147" t="s">
        <v>95</v>
      </c>
      <c r="H31" s="148" t="s">
        <v>96</v>
      </c>
      <c r="I31" s="147" t="s">
        <v>97</v>
      </c>
      <c r="J31" s="161"/>
      <c r="K31" s="362" t="s">
        <v>614</v>
      </c>
      <c r="L31" s="363" t="s">
        <v>95</v>
      </c>
      <c r="M31" s="364" t="s">
        <v>96</v>
      </c>
      <c r="N31" s="365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366"/>
      <c r="L32" s="367"/>
      <c r="M32" s="367"/>
      <c r="N32" s="368">
        <f>L32+M32</f>
        <v>0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369"/>
      <c r="L33" s="164"/>
      <c r="M33" s="164"/>
      <c r="N33" s="370">
        <f aca="true" t="shared" si="10" ref="N33:N42">L33+M33</f>
        <v>0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369"/>
      <c r="L34" s="164"/>
      <c r="M34" s="164"/>
      <c r="N34" s="370">
        <f t="shared" si="10"/>
        <v>0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5.5</v>
      </c>
      <c r="C35" s="164"/>
      <c r="D35" s="164">
        <f t="shared" si="8"/>
        <v>5.5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369"/>
      <c r="L35" s="164"/>
      <c r="M35" s="164"/>
      <c r="N35" s="370">
        <f t="shared" si="10"/>
        <v>0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369"/>
      <c r="L36" s="164">
        <v>71</v>
      </c>
      <c r="M36" s="164"/>
      <c r="N36" s="370">
        <f t="shared" si="10"/>
        <v>71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7</v>
      </c>
      <c r="C37" s="164"/>
      <c r="D37" s="164">
        <f t="shared" si="8"/>
        <v>7</v>
      </c>
      <c r="E37" s="19"/>
      <c r="F37" s="163"/>
      <c r="G37" s="164">
        <v>7.5</v>
      </c>
      <c r="H37" s="164"/>
      <c r="I37" s="164">
        <f t="shared" si="9"/>
        <v>7.5</v>
      </c>
      <c r="J37" s="17"/>
      <c r="K37" s="369"/>
      <c r="L37" s="164"/>
      <c r="M37" s="164"/>
      <c r="N37" s="370">
        <f t="shared" si="10"/>
        <v>0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369"/>
      <c r="L38" s="164"/>
      <c r="M38" s="164"/>
      <c r="N38" s="370">
        <f t="shared" si="10"/>
        <v>0</v>
      </c>
      <c r="O38" s="19"/>
      <c r="P38" s="163"/>
      <c r="Q38" s="164">
        <v>6.5</v>
      </c>
      <c r="R38" s="164"/>
      <c r="S38" s="164">
        <f t="shared" si="11"/>
        <v>6.5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369"/>
      <c r="L39" s="164"/>
      <c r="M39" s="164"/>
      <c r="N39" s="370">
        <f t="shared" si="10"/>
        <v>0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369"/>
      <c r="L40" s="164"/>
      <c r="M40" s="164"/>
      <c r="N40" s="370">
        <f t="shared" si="10"/>
        <v>0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>
        <v>12</v>
      </c>
      <c r="D41" s="164">
        <f t="shared" si="8"/>
        <v>18</v>
      </c>
      <c r="E41" s="19"/>
      <c r="F41" s="163"/>
      <c r="G41" s="164">
        <v>6</v>
      </c>
      <c r="H41" s="164">
        <v>9</v>
      </c>
      <c r="I41" s="164">
        <f t="shared" si="9"/>
        <v>15</v>
      </c>
      <c r="J41" s="17"/>
      <c r="K41" s="369"/>
      <c r="L41" s="164"/>
      <c r="M41" s="164"/>
      <c r="N41" s="370">
        <f t="shared" si="10"/>
        <v>0</v>
      </c>
      <c r="O41" s="19"/>
      <c r="P41" s="163"/>
      <c r="Q41" s="164">
        <v>6</v>
      </c>
      <c r="R41" s="164">
        <v>3</v>
      </c>
      <c r="S41" s="164">
        <f t="shared" si="11"/>
        <v>9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371"/>
      <c r="L42" s="372"/>
      <c r="M42" s="372"/>
      <c r="N42" s="373">
        <f t="shared" si="10"/>
        <v>0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374"/>
      <c r="L43" s="375"/>
      <c r="M43" s="375"/>
      <c r="N43" s="375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366"/>
      <c r="L44" s="367"/>
      <c r="M44" s="367"/>
      <c r="N44" s="368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369"/>
      <c r="L45" s="164"/>
      <c r="M45" s="164"/>
      <c r="N45" s="370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369"/>
      <c r="L49" s="164"/>
      <c r="M49" s="164"/>
      <c r="N49" s="370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371"/>
      <c r="L50" s="372"/>
      <c r="M50" s="372"/>
      <c r="N50" s="373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592">
        <f>SUM(D32:D50)</f>
        <v>77.5</v>
      </c>
      <c r="C51" s="592"/>
      <c r="D51" s="548"/>
      <c r="F51" s="78" t="s">
        <v>101</v>
      </c>
      <c r="G51" s="592">
        <f>SUM(I32:I50)</f>
        <v>76</v>
      </c>
      <c r="H51" s="592"/>
      <c r="I51" s="548"/>
      <c r="J51" s="28"/>
      <c r="K51" s="78" t="s">
        <v>101</v>
      </c>
      <c r="L51" s="592">
        <f>SUM(N32:N50)</f>
        <v>71</v>
      </c>
      <c r="M51" s="592"/>
      <c r="N51" s="548"/>
      <c r="O51" s="40"/>
      <c r="P51" s="78" t="s">
        <v>101</v>
      </c>
      <c r="Q51" s="592">
        <f>SUM(S32:S50)</f>
        <v>69</v>
      </c>
      <c r="R51" s="592"/>
      <c r="S51" s="548"/>
      <c r="T51"/>
      <c r="U51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O52" s="40"/>
      <c r="P52" s="78"/>
      <c r="Q52" s="151"/>
      <c r="R52" s="151"/>
      <c r="S52" s="150"/>
      <c r="T52"/>
      <c r="U52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O53" s="40"/>
      <c r="P53" s="78" t="s">
        <v>98</v>
      </c>
      <c r="Q53" s="592"/>
      <c r="R53" s="592"/>
      <c r="S53" s="548"/>
      <c r="T53"/>
      <c r="U53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>
        <v>2</v>
      </c>
      <c r="H54" s="592"/>
      <c r="I54" s="548"/>
      <c r="J54" s="28"/>
      <c r="K54" s="78" t="s">
        <v>102</v>
      </c>
      <c r="L54" s="595"/>
      <c r="M54" s="592"/>
      <c r="N54" s="548"/>
      <c r="O54" s="40"/>
      <c r="P54" s="78" t="s">
        <v>102</v>
      </c>
      <c r="Q54" s="595">
        <v>5</v>
      </c>
      <c r="R54" s="592"/>
      <c r="S54" s="548"/>
      <c r="T54"/>
      <c r="U54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>
        <v>1</v>
      </c>
      <c r="H55" s="592"/>
      <c r="I55" s="548"/>
      <c r="J55" s="28"/>
      <c r="K55" s="78" t="s">
        <v>99</v>
      </c>
      <c r="L55" s="592"/>
      <c r="M55" s="592"/>
      <c r="N55" s="548"/>
      <c r="O55" s="40"/>
      <c r="P55" s="78" t="s">
        <v>99</v>
      </c>
      <c r="Q55" s="592">
        <v>1</v>
      </c>
      <c r="R55" s="592"/>
      <c r="S55" s="548"/>
      <c r="T55"/>
      <c r="U55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O56" s="40"/>
      <c r="P56" s="78" t="s">
        <v>100</v>
      </c>
      <c r="Q56" s="592"/>
      <c r="R56" s="592"/>
      <c r="S56" s="548"/>
      <c r="T56"/>
      <c r="U56"/>
    </row>
    <row r="57" spans="1:21" ht="18">
      <c r="A57" s="152" t="s">
        <v>8</v>
      </c>
      <c r="B57" s="593">
        <f>SUM(B51:D56)</f>
        <v>79.5</v>
      </c>
      <c r="C57" s="593"/>
      <c r="D57" s="594"/>
      <c r="E57" s="153"/>
      <c r="F57" s="152" t="s">
        <v>8</v>
      </c>
      <c r="G57" s="593">
        <f>SUM(G51:I56)</f>
        <v>79</v>
      </c>
      <c r="H57" s="593"/>
      <c r="I57" s="594"/>
      <c r="J57" s="162"/>
      <c r="K57" s="152" t="s">
        <v>8</v>
      </c>
      <c r="L57" s="593">
        <f>SUM(L51:N56)</f>
        <v>73</v>
      </c>
      <c r="M57" s="593"/>
      <c r="N57" s="594"/>
      <c r="O57" s="153"/>
      <c r="P57" s="152" t="s">
        <v>8</v>
      </c>
      <c r="Q57" s="593">
        <f>SUM(Q51:S56)</f>
        <v>75</v>
      </c>
      <c r="R57" s="593"/>
      <c r="S57" s="594"/>
      <c r="T57"/>
      <c r="U57"/>
    </row>
    <row r="58" spans="1:21" ht="37.5">
      <c r="A58" s="156">
        <v>3</v>
      </c>
      <c r="F58" s="156">
        <v>3</v>
      </c>
      <c r="K58" s="156">
        <v>2</v>
      </c>
      <c r="L58" s="3"/>
      <c r="M58" s="3"/>
      <c r="O58" s="40"/>
      <c r="P58" s="156">
        <v>2</v>
      </c>
      <c r="Q58" s="3"/>
      <c r="R58" s="3"/>
      <c r="T58"/>
      <c r="U58"/>
    </row>
  </sheetData>
  <sheetProtection/>
  <mergeCells count="52">
    <mergeCell ref="L54:N54"/>
    <mergeCell ref="Q54:S54"/>
    <mergeCell ref="L55:N55"/>
    <mergeCell ref="Q55:S55"/>
    <mergeCell ref="L22:N22"/>
    <mergeCell ref="Q22:S22"/>
    <mergeCell ref="L23:N23"/>
    <mergeCell ref="L24:N24"/>
    <mergeCell ref="Q24:S24"/>
    <mergeCell ref="L52:N52"/>
    <mergeCell ref="L57:N57"/>
    <mergeCell ref="Q57:S57"/>
    <mergeCell ref="B56:D56"/>
    <mergeCell ref="G56:I56"/>
    <mergeCell ref="L56:N56"/>
    <mergeCell ref="Q56:S56"/>
    <mergeCell ref="B55:D55"/>
    <mergeCell ref="G55:I55"/>
    <mergeCell ref="B54:D54"/>
    <mergeCell ref="G54:I54"/>
    <mergeCell ref="G53:I53"/>
    <mergeCell ref="B57:D57"/>
    <mergeCell ref="G57:I57"/>
    <mergeCell ref="L51:N51"/>
    <mergeCell ref="Q51:S51"/>
    <mergeCell ref="L53:N53"/>
    <mergeCell ref="Q53:S53"/>
    <mergeCell ref="B52:D52"/>
    <mergeCell ref="B53:D53"/>
    <mergeCell ref="G27:I27"/>
    <mergeCell ref="L27:N27"/>
    <mergeCell ref="Q27:S27"/>
    <mergeCell ref="B51:D51"/>
    <mergeCell ref="G51:I51"/>
    <mergeCell ref="B27:D27"/>
    <mergeCell ref="B28:D28"/>
    <mergeCell ref="G28:I28"/>
    <mergeCell ref="L28:N28"/>
    <mergeCell ref="Q28:S28"/>
    <mergeCell ref="L26:N26"/>
    <mergeCell ref="Q26:S26"/>
    <mergeCell ref="B25:D25"/>
    <mergeCell ref="G25:I25"/>
    <mergeCell ref="L25:N25"/>
    <mergeCell ref="Q25:S25"/>
    <mergeCell ref="B23:D23"/>
    <mergeCell ref="B24:D24"/>
    <mergeCell ref="G24:I24"/>
    <mergeCell ref="B22:D22"/>
    <mergeCell ref="G22:I22"/>
    <mergeCell ref="B26:D26"/>
    <mergeCell ref="G26:I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V58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5.00390625" style="3" bestFit="1" customWidth="1"/>
    <col min="10" max="10" width="8.71093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106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78" t="s">
        <v>101</v>
      </c>
      <c r="G22" s="592">
        <f>SUM(I3:I21)</f>
        <v>65.5</v>
      </c>
      <c r="H22" s="592"/>
      <c r="I22" s="548"/>
      <c r="J22" s="28"/>
      <c r="K22" s="78" t="s">
        <v>101</v>
      </c>
      <c r="L22" s="592">
        <f>SUM(N3:N21)</f>
        <v>65.5</v>
      </c>
      <c r="M22" s="592"/>
      <c r="N22" s="548"/>
      <c r="P22" s="78" t="s">
        <v>101</v>
      </c>
      <c r="Q22" s="592">
        <f>SUM(S3:S21)</f>
        <v>65.5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592">
        <f>SUM(D32:D50)</f>
        <v>65.5</v>
      </c>
      <c r="C51" s="592"/>
      <c r="D51" s="548"/>
      <c r="F51" s="78" t="s">
        <v>101</v>
      </c>
      <c r="G51" s="592">
        <f>SUM(I32:I50)</f>
        <v>65.5</v>
      </c>
      <c r="H51" s="592"/>
      <c r="I51" s="548"/>
      <c r="J51" s="28"/>
      <c r="K51" s="78" t="s">
        <v>101</v>
      </c>
      <c r="L51" s="592">
        <f>SUM(N32:N50)</f>
        <v>65.5</v>
      </c>
      <c r="M51" s="592"/>
      <c r="N51" s="548"/>
      <c r="P51" s="78" t="s">
        <v>101</v>
      </c>
      <c r="Q51" s="592">
        <f>SUM(S32:S50)</f>
        <v>65.5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8:N28"/>
    <mergeCell ref="B26:D26"/>
    <mergeCell ref="G26:I26"/>
    <mergeCell ref="L26:N26"/>
    <mergeCell ref="Q26:S26"/>
    <mergeCell ref="B25:D25"/>
    <mergeCell ref="G25:I25"/>
    <mergeCell ref="L25:N25"/>
    <mergeCell ref="Q25:S25"/>
    <mergeCell ref="Q22:S22"/>
    <mergeCell ref="B23:D23"/>
    <mergeCell ref="L23:N23"/>
    <mergeCell ref="B24:D24"/>
    <mergeCell ref="G24:I24"/>
    <mergeCell ref="L24:N24"/>
    <mergeCell ref="B22:D22"/>
    <mergeCell ref="G22:I22"/>
    <mergeCell ref="L22:N22"/>
    <mergeCell ref="Q24:S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7109375" style="0" bestFit="1" customWidth="1"/>
    <col min="2" max="2" width="3.140625" style="0" customWidth="1"/>
    <col min="3" max="3" width="18.7109375" style="0" customWidth="1"/>
    <col min="4" max="4" width="3.57421875" style="0" customWidth="1"/>
    <col min="5" max="5" width="14.140625" style="0" bestFit="1" customWidth="1"/>
    <col min="6" max="6" width="3.421875" style="0" customWidth="1"/>
    <col min="7" max="7" width="14.140625" style="0" bestFit="1" customWidth="1"/>
    <col min="8" max="8" width="3.57421875" style="0" customWidth="1"/>
    <col min="9" max="9" width="14.140625" style="0" bestFit="1" customWidth="1"/>
    <col min="10" max="10" width="3.421875" style="0" customWidth="1"/>
    <col min="11" max="11" width="12.28125" style="0" customWidth="1"/>
    <col min="12" max="12" width="3.57421875" style="0" customWidth="1"/>
    <col min="13" max="13" width="12.8515625" style="0" customWidth="1"/>
    <col min="14" max="14" width="3.421875" style="0" customWidth="1"/>
    <col min="15" max="15" width="12.28125" style="0" customWidth="1"/>
    <col min="16" max="16" width="3.57421875" style="0" customWidth="1"/>
    <col min="17" max="17" width="12.8515625" style="0" customWidth="1"/>
    <col min="18" max="18" width="3.421875" style="0" customWidth="1"/>
    <col min="19" max="19" width="12.28125" style="0" customWidth="1"/>
  </cols>
  <sheetData>
    <row r="1" ht="25.5">
      <c r="A1" s="351" t="s">
        <v>254</v>
      </c>
    </row>
    <row r="3" spans="2:16" ht="12.75">
      <c r="B3" s="3">
        <v>17</v>
      </c>
      <c r="C3" t="s">
        <v>189</v>
      </c>
      <c r="D3" s="3">
        <v>4</v>
      </c>
      <c r="E3" t="s">
        <v>185</v>
      </c>
      <c r="F3" s="3">
        <v>2</v>
      </c>
      <c r="G3" t="s">
        <v>295</v>
      </c>
      <c r="H3" s="3">
        <v>1</v>
      </c>
      <c r="I3" t="s">
        <v>292</v>
      </c>
      <c r="J3" s="3"/>
      <c r="L3" s="3"/>
      <c r="N3" s="3"/>
      <c r="P3" s="3"/>
    </row>
    <row r="4" spans="2:16" ht="12.75">
      <c r="B4" s="3"/>
      <c r="D4" s="3">
        <v>4</v>
      </c>
      <c r="E4" t="s">
        <v>623</v>
      </c>
      <c r="F4" s="3">
        <v>2</v>
      </c>
      <c r="G4" t="s">
        <v>312</v>
      </c>
      <c r="H4" s="3">
        <v>1</v>
      </c>
      <c r="I4" t="s">
        <v>244</v>
      </c>
      <c r="J4" s="3"/>
      <c r="L4" s="3"/>
      <c r="N4" s="3"/>
      <c r="P4" s="3"/>
    </row>
    <row r="5" spans="2:16" ht="12.75">
      <c r="B5" s="3"/>
      <c r="C5" t="s">
        <v>281</v>
      </c>
      <c r="D5" s="3">
        <v>4</v>
      </c>
      <c r="F5" s="3">
        <v>2</v>
      </c>
      <c r="G5" t="s">
        <v>297</v>
      </c>
      <c r="H5" s="3">
        <v>1</v>
      </c>
      <c r="I5" t="s">
        <v>478</v>
      </c>
      <c r="J5" s="3"/>
      <c r="L5" s="3"/>
      <c r="N5" s="3"/>
      <c r="P5" s="3"/>
    </row>
    <row r="6" spans="2:16" ht="12.75">
      <c r="B6" s="3">
        <v>13</v>
      </c>
      <c r="C6" t="s">
        <v>226</v>
      </c>
      <c r="D6" s="3">
        <v>4</v>
      </c>
      <c r="F6" s="3">
        <v>2</v>
      </c>
      <c r="G6" t="s">
        <v>238</v>
      </c>
      <c r="H6" s="3">
        <v>1</v>
      </c>
      <c r="I6" t="s">
        <v>247</v>
      </c>
      <c r="J6" s="3"/>
      <c r="L6" s="3"/>
      <c r="N6" s="3"/>
      <c r="P6" s="3"/>
    </row>
    <row r="7" spans="2:16" ht="12.75">
      <c r="B7" s="3">
        <v>10</v>
      </c>
      <c r="D7" s="3">
        <v>4</v>
      </c>
      <c r="F7" s="3">
        <v>2</v>
      </c>
      <c r="G7" t="s">
        <v>313</v>
      </c>
      <c r="H7" s="3">
        <v>1</v>
      </c>
      <c r="I7" t="s">
        <v>298</v>
      </c>
      <c r="J7" s="3"/>
      <c r="L7" s="3"/>
      <c r="N7" s="3"/>
      <c r="P7" s="3"/>
    </row>
    <row r="8" spans="2:16" ht="12.75">
      <c r="B8" s="3"/>
      <c r="D8" s="3">
        <v>4</v>
      </c>
      <c r="F8" s="3">
        <v>2</v>
      </c>
      <c r="G8" t="s">
        <v>407</v>
      </c>
      <c r="H8" s="3">
        <v>1</v>
      </c>
      <c r="I8" t="s">
        <v>322</v>
      </c>
      <c r="J8" s="3"/>
      <c r="L8" s="3"/>
      <c r="N8" s="3"/>
      <c r="P8" s="3"/>
    </row>
    <row r="9" spans="2:16" ht="12.75">
      <c r="B9" s="3">
        <v>9</v>
      </c>
      <c r="C9" t="s">
        <v>207</v>
      </c>
      <c r="D9" s="3"/>
      <c r="F9" s="3">
        <v>2</v>
      </c>
      <c r="G9" t="s">
        <v>306</v>
      </c>
      <c r="H9" s="3">
        <v>1</v>
      </c>
      <c r="I9" t="s">
        <v>184</v>
      </c>
      <c r="J9" s="3"/>
      <c r="L9" s="3"/>
      <c r="N9" s="3"/>
      <c r="P9" s="3"/>
    </row>
    <row r="10" spans="2:16" ht="12.75">
      <c r="B10" s="3"/>
      <c r="D10" s="3"/>
      <c r="F10" s="3">
        <v>2</v>
      </c>
      <c r="G10" t="s">
        <v>425</v>
      </c>
      <c r="H10" s="3">
        <v>1</v>
      </c>
      <c r="I10" t="s">
        <v>490</v>
      </c>
      <c r="J10" s="3"/>
      <c r="L10" s="3"/>
      <c r="N10" s="3"/>
      <c r="P10" s="3"/>
    </row>
    <row r="11" spans="2:16" ht="12.75">
      <c r="B11" s="3">
        <v>9</v>
      </c>
      <c r="C11" t="s">
        <v>468</v>
      </c>
      <c r="D11" s="3">
        <v>3</v>
      </c>
      <c r="E11" t="s">
        <v>466</v>
      </c>
      <c r="F11" s="3">
        <v>2</v>
      </c>
      <c r="G11" t="s">
        <v>252</v>
      </c>
      <c r="H11" s="3">
        <v>1</v>
      </c>
      <c r="I11" t="s">
        <v>219</v>
      </c>
      <c r="J11" s="3"/>
      <c r="L11" s="3"/>
      <c r="N11" s="3"/>
      <c r="P11" s="3"/>
    </row>
    <row r="12" spans="2:16" ht="12.75">
      <c r="B12" s="3">
        <v>9</v>
      </c>
      <c r="C12" t="s">
        <v>223</v>
      </c>
      <c r="D12" s="3">
        <v>3</v>
      </c>
      <c r="E12" t="s">
        <v>326</v>
      </c>
      <c r="F12" s="3">
        <v>2</v>
      </c>
      <c r="G12" t="s">
        <v>500</v>
      </c>
      <c r="H12" s="3">
        <v>1</v>
      </c>
      <c r="I12" t="s">
        <v>214</v>
      </c>
      <c r="J12" s="3"/>
      <c r="L12" s="3"/>
      <c r="N12" s="3"/>
      <c r="P12" s="3"/>
    </row>
    <row r="13" spans="2:16" ht="12.75">
      <c r="B13" s="3">
        <v>7</v>
      </c>
      <c r="C13" t="s">
        <v>294</v>
      </c>
      <c r="D13" s="3">
        <v>3</v>
      </c>
      <c r="E13" t="s">
        <v>371</v>
      </c>
      <c r="F13" s="3">
        <v>2</v>
      </c>
      <c r="G13" t="s">
        <v>213</v>
      </c>
      <c r="H13" s="3">
        <v>1</v>
      </c>
      <c r="I13" t="s">
        <v>233</v>
      </c>
      <c r="J13" s="3"/>
      <c r="L13" s="3"/>
      <c r="N13" s="3"/>
      <c r="P13" s="3"/>
    </row>
    <row r="14" spans="2:16" ht="12.75">
      <c r="B14" s="3">
        <v>7</v>
      </c>
      <c r="C14" t="s">
        <v>193</v>
      </c>
      <c r="D14" s="3">
        <v>3</v>
      </c>
      <c r="E14" t="s">
        <v>260</v>
      </c>
      <c r="F14" s="3">
        <v>2</v>
      </c>
      <c r="G14" t="s">
        <v>296</v>
      </c>
      <c r="H14" s="3">
        <v>1</v>
      </c>
      <c r="I14" t="s">
        <v>411</v>
      </c>
      <c r="J14" s="3"/>
      <c r="L14" s="3"/>
      <c r="N14" s="3"/>
      <c r="P14" s="3"/>
    </row>
    <row r="15" spans="2:16" ht="12.75">
      <c r="B15" s="3"/>
      <c r="D15" s="3">
        <v>3</v>
      </c>
      <c r="E15" t="s">
        <v>359</v>
      </c>
      <c r="F15" s="3">
        <v>2</v>
      </c>
      <c r="H15" s="3">
        <v>1</v>
      </c>
      <c r="I15" t="s">
        <v>338</v>
      </c>
      <c r="J15" s="3"/>
      <c r="L15" s="3"/>
      <c r="N15" s="3"/>
      <c r="P15" s="3"/>
    </row>
    <row r="16" spans="2:16" ht="12.75">
      <c r="B16" s="3"/>
      <c r="D16" s="3">
        <v>3</v>
      </c>
      <c r="E16" t="s">
        <v>406</v>
      </c>
      <c r="F16" s="3">
        <v>2</v>
      </c>
      <c r="H16" s="3">
        <v>1</v>
      </c>
      <c r="I16" t="s">
        <v>190</v>
      </c>
      <c r="J16" s="3"/>
      <c r="L16" s="3"/>
      <c r="N16" s="3"/>
      <c r="P16" s="3"/>
    </row>
    <row r="17" spans="2:16" ht="12.75">
      <c r="B17" s="3"/>
      <c r="C17" t="s">
        <v>737</v>
      </c>
      <c r="D17" s="3">
        <v>3</v>
      </c>
      <c r="E17" t="s">
        <v>196</v>
      </c>
      <c r="F17" s="3">
        <v>2</v>
      </c>
      <c r="H17" s="3">
        <v>1</v>
      </c>
      <c r="I17" t="s">
        <v>181</v>
      </c>
      <c r="J17" s="3"/>
      <c r="L17" s="3"/>
      <c r="N17" s="3"/>
      <c r="P17" s="3"/>
    </row>
    <row r="18" spans="2:16" ht="12.75">
      <c r="B18" s="3"/>
      <c r="D18" s="3">
        <v>3</v>
      </c>
      <c r="E18" t="s">
        <v>198</v>
      </c>
      <c r="F18" s="3">
        <v>2</v>
      </c>
      <c r="H18" s="3">
        <v>1</v>
      </c>
      <c r="I18" t="s">
        <v>293</v>
      </c>
      <c r="L18" s="3"/>
      <c r="N18" s="3"/>
      <c r="P18" s="3"/>
    </row>
    <row r="19" spans="2:16" ht="12.75">
      <c r="B19" s="3"/>
      <c r="D19" s="3">
        <v>3</v>
      </c>
      <c r="E19" t="s">
        <v>230</v>
      </c>
      <c r="F19" s="3">
        <v>2</v>
      </c>
      <c r="H19" s="3">
        <v>1</v>
      </c>
      <c r="I19" t="s">
        <v>496</v>
      </c>
      <c r="L19" s="3"/>
      <c r="N19" s="3"/>
      <c r="P19" s="3"/>
    </row>
    <row r="20" spans="2:16" ht="12.75">
      <c r="B20" s="3"/>
      <c r="D20" s="3">
        <v>3</v>
      </c>
      <c r="E20" t="s">
        <v>663</v>
      </c>
      <c r="F20" s="3">
        <v>2</v>
      </c>
      <c r="H20" s="3">
        <v>1</v>
      </c>
      <c r="I20" t="s">
        <v>229</v>
      </c>
      <c r="L20" s="3"/>
      <c r="N20" s="3"/>
      <c r="P20" s="3"/>
    </row>
    <row r="21" spans="2:16" ht="12.75">
      <c r="B21" s="3"/>
      <c r="C21" t="s">
        <v>232</v>
      </c>
      <c r="D21" s="3">
        <v>3</v>
      </c>
      <c r="E21" t="s">
        <v>370</v>
      </c>
      <c r="F21" s="3">
        <v>2</v>
      </c>
      <c r="H21" s="3">
        <v>1</v>
      </c>
      <c r="I21" t="s">
        <v>413</v>
      </c>
      <c r="L21" s="3"/>
      <c r="N21" s="3"/>
      <c r="P21" s="3"/>
    </row>
    <row r="22" spans="2:16" ht="12.75">
      <c r="B22" s="3">
        <v>5</v>
      </c>
      <c r="D22" s="3">
        <v>3</v>
      </c>
      <c r="F22" s="3">
        <v>2</v>
      </c>
      <c r="H22" s="3">
        <v>1</v>
      </c>
      <c r="I22" t="s">
        <v>362</v>
      </c>
      <c r="L22" s="3"/>
      <c r="N22" s="3"/>
      <c r="P22" s="3"/>
    </row>
    <row r="23" spans="2:16" ht="12.75">
      <c r="B23" s="3"/>
      <c r="D23" s="3">
        <v>3</v>
      </c>
      <c r="F23" s="3">
        <v>2</v>
      </c>
      <c r="H23" s="3">
        <v>1</v>
      </c>
      <c r="I23" t="s">
        <v>215</v>
      </c>
      <c r="L23" s="3"/>
      <c r="N23" s="3"/>
      <c r="P23" s="3"/>
    </row>
    <row r="24" spans="4:16" ht="12.75">
      <c r="D24" s="3">
        <v>3</v>
      </c>
      <c r="F24" s="3">
        <v>2</v>
      </c>
      <c r="H24" s="3">
        <v>1</v>
      </c>
      <c r="I24" t="s">
        <v>624</v>
      </c>
      <c r="L24" s="3"/>
      <c r="N24" s="3"/>
      <c r="P24" s="3"/>
    </row>
    <row r="25" spans="2:16" ht="12.75">
      <c r="B25" s="3"/>
      <c r="D25" s="3"/>
      <c r="F25" s="3"/>
      <c r="H25" s="3">
        <v>1</v>
      </c>
      <c r="I25" t="s">
        <v>285</v>
      </c>
      <c r="L25" s="3"/>
      <c r="N25" s="3"/>
      <c r="P25" s="3"/>
    </row>
    <row r="26" spans="2:16" ht="12.75">
      <c r="B26" s="3"/>
      <c r="D26" s="3"/>
      <c r="F26" s="3"/>
      <c r="H26" s="3">
        <v>1</v>
      </c>
      <c r="I26" t="s">
        <v>243</v>
      </c>
      <c r="L26" s="3"/>
      <c r="N26" s="3"/>
      <c r="P26" s="3"/>
    </row>
    <row r="27" spans="2:16" ht="12.75">
      <c r="B27" s="3"/>
      <c r="D27" s="3"/>
      <c r="F27" s="3"/>
      <c r="H27" s="3">
        <v>1</v>
      </c>
      <c r="I27" t="s">
        <v>332</v>
      </c>
      <c r="P27" s="3"/>
    </row>
    <row r="28" spans="4:16" ht="12.75">
      <c r="D28" s="3"/>
      <c r="H28" s="3">
        <v>1</v>
      </c>
      <c r="I28" t="s">
        <v>231</v>
      </c>
      <c r="P28" s="3"/>
    </row>
    <row r="29" spans="4:16" ht="12.75">
      <c r="D29" s="3"/>
      <c r="H29" s="3">
        <v>1</v>
      </c>
      <c r="I29" t="s">
        <v>307</v>
      </c>
      <c r="P29" s="3"/>
    </row>
    <row r="30" spans="4:16" ht="12.75">
      <c r="D30" s="3"/>
      <c r="H30" s="3">
        <v>1</v>
      </c>
      <c r="I30" t="s">
        <v>713</v>
      </c>
      <c r="P30" s="3"/>
    </row>
    <row r="31" spans="4:16" ht="12.75">
      <c r="D31" s="3"/>
      <c r="H31" s="3">
        <v>1</v>
      </c>
      <c r="I31" t="s">
        <v>573</v>
      </c>
      <c r="P31" s="3"/>
    </row>
    <row r="32" spans="4:16" ht="12.75">
      <c r="D32" s="3"/>
      <c r="H32" s="3">
        <v>1</v>
      </c>
      <c r="I32" t="s">
        <v>210</v>
      </c>
      <c r="P32" s="3"/>
    </row>
    <row r="33" spans="8:16" ht="12.75">
      <c r="H33" s="3">
        <v>1</v>
      </c>
      <c r="I33" t="s">
        <v>315</v>
      </c>
      <c r="P33" s="3"/>
    </row>
    <row r="34" spans="8:16" ht="12.75">
      <c r="H34" s="3">
        <v>1</v>
      </c>
      <c r="I34" t="s">
        <v>343</v>
      </c>
      <c r="P34" s="3"/>
    </row>
    <row r="35" spans="8:16" ht="12.75">
      <c r="H35" s="3">
        <v>1</v>
      </c>
      <c r="I35" t="s">
        <v>282</v>
      </c>
      <c r="P35" s="3"/>
    </row>
    <row r="36" spans="8:16" ht="12.75">
      <c r="H36" s="3">
        <v>1</v>
      </c>
      <c r="I36" t="s">
        <v>318</v>
      </c>
      <c r="P36" s="3"/>
    </row>
    <row r="37" spans="8:16" ht="12.75">
      <c r="H37" s="3">
        <v>1</v>
      </c>
      <c r="I37" t="s">
        <v>446</v>
      </c>
      <c r="P37" s="3"/>
    </row>
    <row r="38" spans="8:16" ht="12.75">
      <c r="H38" s="3">
        <v>1</v>
      </c>
      <c r="I38" t="s">
        <v>537</v>
      </c>
      <c r="P38" s="3"/>
    </row>
    <row r="39" spans="8:16" ht="12.75">
      <c r="H39" s="3">
        <v>1</v>
      </c>
      <c r="I39" t="s">
        <v>269</v>
      </c>
      <c r="P39" s="3"/>
    </row>
    <row r="40" spans="8:9" ht="12.75">
      <c r="H40" s="3">
        <v>1</v>
      </c>
      <c r="I40" t="s">
        <v>485</v>
      </c>
    </row>
    <row r="41" spans="8:9" ht="12.75">
      <c r="H41" s="3">
        <v>1</v>
      </c>
      <c r="I41" t="s">
        <v>299</v>
      </c>
    </row>
    <row r="42" spans="8:9" ht="12.75">
      <c r="H42" s="3">
        <v>1</v>
      </c>
      <c r="I42" t="s">
        <v>302</v>
      </c>
    </row>
    <row r="43" spans="8:9" ht="12.75">
      <c r="H43" s="3">
        <v>1</v>
      </c>
      <c r="I43" t="s">
        <v>344</v>
      </c>
    </row>
    <row r="44" spans="8:9" ht="12.75">
      <c r="H44" s="3">
        <v>1</v>
      </c>
      <c r="I44" t="s">
        <v>333</v>
      </c>
    </row>
    <row r="45" spans="8:9" ht="12.75">
      <c r="H45" s="3">
        <v>1</v>
      </c>
      <c r="I45" t="s">
        <v>380</v>
      </c>
    </row>
    <row r="46" spans="8:9" ht="12.75">
      <c r="H46" s="3">
        <v>1</v>
      </c>
      <c r="I46" t="s">
        <v>454</v>
      </c>
    </row>
    <row r="47" spans="8:9" ht="12.75">
      <c r="H47" s="3">
        <v>1</v>
      </c>
      <c r="I47" t="s">
        <v>382</v>
      </c>
    </row>
    <row r="48" ht="12.75">
      <c r="H48" s="3">
        <v>1</v>
      </c>
    </row>
    <row r="49" ht="12.75">
      <c r="H49" s="3">
        <v>1</v>
      </c>
    </row>
    <row r="50" ht="12.75">
      <c r="H50" s="3">
        <v>1</v>
      </c>
    </row>
    <row r="51" ht="12.75">
      <c r="H51" s="3">
        <v>1</v>
      </c>
    </row>
    <row r="52" ht="12.75">
      <c r="H52" s="3">
        <v>1</v>
      </c>
    </row>
    <row r="53" ht="12.75">
      <c r="H53" s="3">
        <v>1</v>
      </c>
    </row>
    <row r="54" ht="12.75">
      <c r="H54" s="3">
        <v>1</v>
      </c>
    </row>
    <row r="55" ht="12.75">
      <c r="H55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S29" sqref="K2:S29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4.5742187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8515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107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78" t="s">
        <v>101</v>
      </c>
      <c r="G22" s="592">
        <f>SUM(I3:I21)</f>
        <v>65.5</v>
      </c>
      <c r="H22" s="592"/>
      <c r="I22" s="548"/>
      <c r="J22" s="28"/>
      <c r="K22" s="78" t="s">
        <v>101</v>
      </c>
      <c r="L22" s="592">
        <f>SUM(N3:N21)</f>
        <v>65.5</v>
      </c>
      <c r="M22" s="592"/>
      <c r="N22" s="548"/>
      <c r="P22" s="78" t="s">
        <v>101</v>
      </c>
      <c r="Q22" s="592">
        <f>SUM(S3:S21)</f>
        <v>65.5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592">
        <f>SUM(D32:D50)</f>
        <v>65.5</v>
      </c>
      <c r="C51" s="592"/>
      <c r="D51" s="548"/>
      <c r="F51" s="78" t="s">
        <v>101</v>
      </c>
      <c r="G51" s="592">
        <f>SUM(I32:I50)</f>
        <v>65.5</v>
      </c>
      <c r="H51" s="592"/>
      <c r="I51" s="548"/>
      <c r="J51" s="28"/>
      <c r="K51" s="78" t="s">
        <v>101</v>
      </c>
      <c r="L51" s="592">
        <f>SUM(N32:N50)</f>
        <v>65.5</v>
      </c>
      <c r="M51" s="592"/>
      <c r="N51" s="548"/>
      <c r="P51" s="78" t="s">
        <v>101</v>
      </c>
      <c r="Q51" s="592">
        <f>SUM(S32:S50)</f>
        <v>65.5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</row>
    <row r="58" spans="1:16" ht="37.5">
      <c r="A58" s="156"/>
      <c r="F58" s="156"/>
      <c r="K58" s="156"/>
      <c r="P58" s="156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K2" sqref="K2:S29"/>
    </sheetView>
  </sheetViews>
  <sheetFormatPr defaultColWidth="9.140625" defaultRowHeight="12.75"/>
  <cols>
    <col min="1" max="1" width="13.8515625" style="0" bestFit="1" customWidth="1"/>
    <col min="2" max="2" width="5.00390625" style="3" customWidth="1"/>
    <col min="3" max="3" width="4.7109375" style="3" customWidth="1"/>
    <col min="4" max="4" width="4.00390625" style="3" customWidth="1"/>
    <col min="5" max="5" width="0.5625" style="40" customWidth="1"/>
    <col min="6" max="6" width="13.8515625" style="0" bestFit="1" customWidth="1"/>
    <col min="7" max="8" width="5.28125" style="3" customWidth="1"/>
    <col min="9" max="9" width="4.00390625" style="3" customWidth="1"/>
    <col min="10" max="10" width="15.4218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0.7187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111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78" t="s">
        <v>101</v>
      </c>
      <c r="G22" s="592">
        <f>SUM(I3:I21)</f>
        <v>65.5</v>
      </c>
      <c r="H22" s="592"/>
      <c r="I22" s="548"/>
      <c r="J22" s="28"/>
      <c r="K22" s="78" t="s">
        <v>101</v>
      </c>
      <c r="L22" s="592">
        <f>SUM(N3:N21)</f>
        <v>65.5</v>
      </c>
      <c r="M22" s="592"/>
      <c r="N22" s="548"/>
      <c r="P22" s="78" t="s">
        <v>101</v>
      </c>
      <c r="Q22" s="592">
        <f>SUM(S3:S21)</f>
        <v>65.5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592">
        <f>SUM(D32:D50)</f>
        <v>65.5</v>
      </c>
      <c r="C51" s="592"/>
      <c r="D51" s="548"/>
      <c r="F51" s="78" t="s">
        <v>101</v>
      </c>
      <c r="G51" s="592">
        <f>SUM(I32:I50)</f>
        <v>65.5</v>
      </c>
      <c r="H51" s="592"/>
      <c r="I51" s="548"/>
      <c r="J51" s="28"/>
      <c r="K51" s="78" t="s">
        <v>101</v>
      </c>
      <c r="L51" s="592">
        <f>SUM(N32:N50)</f>
        <v>65.5</v>
      </c>
      <c r="M51" s="592"/>
      <c r="N51" s="548"/>
      <c r="P51" s="78" t="s">
        <v>101</v>
      </c>
      <c r="Q51" s="592">
        <f>SUM(S32:S50)</f>
        <v>65.5</v>
      </c>
      <c r="R51" s="592"/>
      <c r="S51" s="548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</row>
    <row r="57" spans="1:19" ht="18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</row>
    <row r="58" spans="1:16" ht="37.5">
      <c r="A58" s="156"/>
      <c r="F58" s="156"/>
      <c r="K58" s="156"/>
      <c r="P58" s="156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</cols>
  <sheetData>
    <row r="1" ht="12.75">
      <c r="A1" s="145" t="s">
        <v>72</v>
      </c>
    </row>
    <row r="2" spans="1: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</row>
    <row r="3" spans="1:9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</row>
    <row r="4" spans="1:9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</row>
    <row r="5" spans="1:9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</row>
    <row r="6" spans="1:9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</row>
    <row r="7" spans="1:9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</row>
    <row r="8" spans="1:9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</row>
    <row r="9" spans="1:9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</row>
    <row r="10" spans="1:9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</row>
    <row r="11" spans="1:9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</row>
    <row r="12" spans="1:9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</row>
    <row r="13" spans="1:9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</row>
    <row r="14" spans="1:9" ht="12.75">
      <c r="A14" s="163"/>
      <c r="B14" s="164"/>
      <c r="C14" s="164"/>
      <c r="D14" s="164"/>
      <c r="E14" s="19"/>
      <c r="F14" s="163"/>
      <c r="G14" s="164"/>
      <c r="H14" s="164"/>
      <c r="I14" s="164"/>
    </row>
    <row r="15" spans="1:9" ht="12.75">
      <c r="A15" s="163"/>
      <c r="B15" s="164">
        <v>0</v>
      </c>
      <c r="C15" s="164"/>
      <c r="D15" s="164">
        <f aca="true" t="shared" si="2" ref="D15:D21">B15+C15</f>
        <v>0</v>
      </c>
      <c r="E15" s="19"/>
      <c r="F15" s="163"/>
      <c r="G15" s="164">
        <v>0</v>
      </c>
      <c r="H15" s="164"/>
      <c r="I15" s="164">
        <f aca="true" t="shared" si="3" ref="I15:I21">G15+H15</f>
        <v>0</v>
      </c>
    </row>
    <row r="16" spans="1:9" ht="12.75">
      <c r="A16" s="163"/>
      <c r="B16" s="164">
        <v>0</v>
      </c>
      <c r="C16" s="164"/>
      <c r="D16" s="164">
        <f t="shared" si="2"/>
        <v>0</v>
      </c>
      <c r="E16" s="19"/>
      <c r="F16" s="163"/>
      <c r="G16" s="164">
        <v>0</v>
      </c>
      <c r="H16" s="164"/>
      <c r="I16" s="164">
        <f t="shared" si="3"/>
        <v>0</v>
      </c>
    </row>
    <row r="17" spans="1:9" ht="12.75">
      <c r="A17" s="163"/>
      <c r="B17" s="164">
        <v>0</v>
      </c>
      <c r="C17" s="164"/>
      <c r="D17" s="164">
        <f t="shared" si="2"/>
        <v>0</v>
      </c>
      <c r="E17" s="19"/>
      <c r="F17" s="163"/>
      <c r="G17" s="164">
        <v>0</v>
      </c>
      <c r="H17" s="164"/>
      <c r="I17" s="164">
        <f t="shared" si="3"/>
        <v>0</v>
      </c>
    </row>
    <row r="18" spans="1:9" ht="12.75">
      <c r="A18" s="163"/>
      <c r="B18" s="164">
        <v>0</v>
      </c>
      <c r="C18" s="164"/>
      <c r="D18" s="164">
        <f t="shared" si="2"/>
        <v>0</v>
      </c>
      <c r="E18" s="19"/>
      <c r="F18" s="163"/>
      <c r="G18" s="164">
        <v>0</v>
      </c>
      <c r="H18" s="164"/>
      <c r="I18" s="164">
        <f t="shared" si="3"/>
        <v>0</v>
      </c>
    </row>
    <row r="19" spans="1:9" ht="12.75">
      <c r="A19" s="163"/>
      <c r="B19" s="164">
        <v>0</v>
      </c>
      <c r="C19" s="164"/>
      <c r="D19" s="164">
        <f t="shared" si="2"/>
        <v>0</v>
      </c>
      <c r="E19" s="19"/>
      <c r="F19" s="163"/>
      <c r="G19" s="164">
        <v>0</v>
      </c>
      <c r="H19" s="164"/>
      <c r="I19" s="164">
        <f t="shared" si="3"/>
        <v>0</v>
      </c>
    </row>
    <row r="20" spans="1:9" ht="12.75">
      <c r="A20" s="163"/>
      <c r="B20" s="164">
        <v>0</v>
      </c>
      <c r="C20" s="164"/>
      <c r="D20" s="164">
        <f t="shared" si="2"/>
        <v>0</v>
      </c>
      <c r="E20" s="19"/>
      <c r="F20" s="163"/>
      <c r="G20" s="164">
        <v>0</v>
      </c>
      <c r="H20" s="164"/>
      <c r="I20" s="164">
        <f t="shared" si="3"/>
        <v>0</v>
      </c>
    </row>
    <row r="21" spans="1:9" ht="12.75">
      <c r="A21" s="78"/>
      <c r="B21" s="5">
        <v>0</v>
      </c>
      <c r="C21" s="5"/>
      <c r="D21" s="164">
        <f t="shared" si="2"/>
        <v>0</v>
      </c>
      <c r="F21" s="78"/>
      <c r="G21" s="5">
        <v>0</v>
      </c>
      <c r="H21" s="5"/>
      <c r="I21" s="164">
        <f t="shared" si="3"/>
        <v>0</v>
      </c>
    </row>
    <row r="22" spans="1:11" ht="12.75">
      <c r="A22" s="78" t="s">
        <v>101</v>
      </c>
      <c r="B22" s="592">
        <f>SUM(D3:D21)</f>
        <v>65.5</v>
      </c>
      <c r="C22" s="592"/>
      <c r="D22" s="548"/>
      <c r="F22" s="78" t="s">
        <v>101</v>
      </c>
      <c r="G22" s="592">
        <f>SUM(I3:I21)</f>
        <v>65.5</v>
      </c>
      <c r="H22" s="592"/>
      <c r="I22" s="548"/>
      <c r="J22" s="40"/>
      <c r="K22" s="40"/>
    </row>
    <row r="23" spans="1:1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40"/>
      <c r="K23" s="40"/>
    </row>
    <row r="24" spans="1:1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116"/>
      <c r="K24" s="116"/>
    </row>
    <row r="25" spans="1:1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116"/>
      <c r="K25" s="116"/>
    </row>
    <row r="26" spans="1:1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116"/>
      <c r="K26" s="116"/>
    </row>
    <row r="27" spans="1:1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116"/>
      <c r="K27" s="116"/>
    </row>
    <row r="28" spans="1:1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55"/>
      <c r="K28" s="155"/>
    </row>
    <row r="29" spans="1:11" ht="35.25" customHeight="1">
      <c r="A29" s="156"/>
      <c r="F29" s="156"/>
      <c r="J29" s="40"/>
      <c r="K29" s="40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2" width="20.00390625" style="0" bestFit="1" customWidth="1"/>
    <col min="3" max="4" width="5.7109375" style="0" customWidth="1"/>
    <col min="5" max="5" width="3.28125" style="0" customWidth="1"/>
    <col min="6" max="6" width="18.140625" style="0" bestFit="1" customWidth="1"/>
    <col min="7" max="7" width="20.00390625" style="0" bestFit="1" customWidth="1"/>
    <col min="8" max="9" width="5.7109375" style="0" customWidth="1"/>
    <col min="10" max="10" width="5.28125" style="0" customWidth="1"/>
    <col min="11" max="11" width="23.00390625" style="0" bestFit="1" customWidth="1"/>
  </cols>
  <sheetData>
    <row r="1" spans="1:15" ht="16.5" customHeight="1">
      <c r="A1" s="600" t="s">
        <v>79</v>
      </c>
      <c r="B1" s="601"/>
      <c r="C1" s="601"/>
      <c r="D1" s="602"/>
      <c r="F1" s="608" t="s">
        <v>80</v>
      </c>
      <c r="G1" s="609"/>
      <c r="H1" s="609"/>
      <c r="I1" s="610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182" t="s">
        <v>180</v>
      </c>
      <c r="B2" s="183" t="s">
        <v>375</v>
      </c>
      <c r="C2" s="185">
        <v>4</v>
      </c>
      <c r="D2" s="184">
        <v>0</v>
      </c>
      <c r="F2" s="182" t="s">
        <v>375</v>
      </c>
      <c r="G2" s="188" t="s">
        <v>568</v>
      </c>
      <c r="H2" s="185">
        <v>2</v>
      </c>
      <c r="I2" s="184">
        <v>3</v>
      </c>
      <c r="K2" s="442" t="s">
        <v>180</v>
      </c>
      <c r="L2" s="443">
        <v>9</v>
      </c>
      <c r="M2" s="444">
        <v>11</v>
      </c>
      <c r="N2" s="444">
        <v>4</v>
      </c>
      <c r="O2" s="444">
        <f>M2-N2</f>
        <v>7</v>
      </c>
    </row>
    <row r="3" spans="1:15" ht="16.5" customHeight="1">
      <c r="A3" s="182" t="s">
        <v>93</v>
      </c>
      <c r="B3" s="183" t="s">
        <v>569</v>
      </c>
      <c r="C3" s="185">
        <v>3</v>
      </c>
      <c r="D3" s="184">
        <v>0</v>
      </c>
      <c r="F3" s="182" t="s">
        <v>569</v>
      </c>
      <c r="G3" s="188" t="s">
        <v>571</v>
      </c>
      <c r="H3" s="185">
        <v>2</v>
      </c>
      <c r="I3" s="184">
        <v>2</v>
      </c>
      <c r="K3" s="442" t="s">
        <v>375</v>
      </c>
      <c r="L3" s="443">
        <v>6</v>
      </c>
      <c r="M3" s="444">
        <v>7</v>
      </c>
      <c r="N3" s="444">
        <v>9</v>
      </c>
      <c r="O3" s="444">
        <f>M3-N3</f>
        <v>-2</v>
      </c>
    </row>
    <row r="4" spans="1:15" ht="16.5" customHeight="1">
      <c r="A4" s="182" t="s">
        <v>199</v>
      </c>
      <c r="B4" s="183" t="s">
        <v>570</v>
      </c>
      <c r="C4" s="185">
        <v>1</v>
      </c>
      <c r="D4" s="184">
        <v>1</v>
      </c>
      <c r="F4" s="182" t="s">
        <v>570</v>
      </c>
      <c r="G4" s="188" t="s">
        <v>567</v>
      </c>
      <c r="H4" s="185">
        <v>0</v>
      </c>
      <c r="I4" s="184">
        <v>3</v>
      </c>
      <c r="K4" s="442" t="s">
        <v>568</v>
      </c>
      <c r="L4" s="443">
        <v>3</v>
      </c>
      <c r="M4" s="444">
        <v>5</v>
      </c>
      <c r="N4" s="444">
        <v>10</v>
      </c>
      <c r="O4" s="444">
        <f>M4-N4</f>
        <v>-5</v>
      </c>
    </row>
    <row r="5" spans="1:15" ht="16.5" customHeight="1">
      <c r="A5" s="186"/>
      <c r="B5" s="186"/>
      <c r="C5" s="187"/>
      <c r="D5" s="187"/>
      <c r="E5" s="19"/>
      <c r="F5" s="186"/>
      <c r="G5" s="186"/>
      <c r="H5" s="187"/>
      <c r="I5" s="187"/>
      <c r="K5" s="180"/>
      <c r="L5" s="181"/>
      <c r="M5" s="136"/>
      <c r="N5" s="136"/>
      <c r="O5" s="136"/>
    </row>
    <row r="6" spans="1:15" ht="16.5" customHeight="1">
      <c r="A6" s="611" t="s">
        <v>81</v>
      </c>
      <c r="B6" s="563"/>
      <c r="C6" s="592"/>
      <c r="D6" s="548"/>
      <c r="E6" s="19"/>
      <c r="F6" s="611" t="s">
        <v>105</v>
      </c>
      <c r="G6" s="563"/>
      <c r="H6" s="592"/>
      <c r="I6" s="548"/>
      <c r="K6" s="131" t="s">
        <v>76</v>
      </c>
      <c r="L6" s="132" t="s">
        <v>25</v>
      </c>
      <c r="M6" s="132" t="s">
        <v>77</v>
      </c>
      <c r="N6" s="132" t="s">
        <v>78</v>
      </c>
      <c r="O6" s="132" t="s">
        <v>103</v>
      </c>
    </row>
    <row r="7" spans="1:15" ht="16.5" customHeight="1">
      <c r="A7" s="325" t="s">
        <v>568</v>
      </c>
      <c r="B7" s="328" t="s">
        <v>180</v>
      </c>
      <c r="C7" s="324">
        <v>1</v>
      </c>
      <c r="D7" s="184">
        <v>2</v>
      </c>
      <c r="E7" s="19"/>
      <c r="F7" s="325" t="s">
        <v>375</v>
      </c>
      <c r="G7" s="328" t="s">
        <v>180</v>
      </c>
      <c r="H7" s="324">
        <v>3</v>
      </c>
      <c r="I7" s="184">
        <v>1</v>
      </c>
      <c r="K7" s="442" t="s">
        <v>569</v>
      </c>
      <c r="L7" s="443">
        <v>7</v>
      </c>
      <c r="M7" s="444">
        <v>8</v>
      </c>
      <c r="N7" s="444">
        <v>6</v>
      </c>
      <c r="O7" s="444">
        <f>M7-N7</f>
        <v>2</v>
      </c>
    </row>
    <row r="8" spans="1:15" ht="16.5" customHeight="1">
      <c r="A8" s="182" t="s">
        <v>571</v>
      </c>
      <c r="B8" s="188" t="s">
        <v>93</v>
      </c>
      <c r="C8" s="324">
        <v>2</v>
      </c>
      <c r="D8" s="184">
        <v>1</v>
      </c>
      <c r="E8" s="19"/>
      <c r="F8" s="182" t="s">
        <v>569</v>
      </c>
      <c r="G8" s="188" t="s">
        <v>93</v>
      </c>
      <c r="H8" s="324">
        <v>4</v>
      </c>
      <c r="I8" s="184">
        <v>0</v>
      </c>
      <c r="K8" s="442" t="s">
        <v>571</v>
      </c>
      <c r="L8" s="443">
        <v>4</v>
      </c>
      <c r="M8" s="444">
        <v>6</v>
      </c>
      <c r="N8" s="444">
        <v>8</v>
      </c>
      <c r="O8" s="444">
        <f>M8-N8</f>
        <v>-2</v>
      </c>
    </row>
    <row r="9" spans="1:15" ht="16.5" customHeight="1">
      <c r="A9" s="326" t="s">
        <v>567</v>
      </c>
      <c r="B9" s="327" t="s">
        <v>199</v>
      </c>
      <c r="C9" s="324">
        <v>2</v>
      </c>
      <c r="D9" s="184">
        <v>4</v>
      </c>
      <c r="E9" s="19"/>
      <c r="F9" s="326" t="s">
        <v>570</v>
      </c>
      <c r="G9" s="327" t="s">
        <v>199</v>
      </c>
      <c r="H9" s="324">
        <v>3</v>
      </c>
      <c r="I9" s="184">
        <v>2</v>
      </c>
      <c r="K9" s="442" t="s">
        <v>93</v>
      </c>
      <c r="L9" s="443">
        <v>6</v>
      </c>
      <c r="M9" s="444">
        <v>7</v>
      </c>
      <c r="N9" s="444">
        <v>7</v>
      </c>
      <c r="O9" s="444">
        <f>M9-N9</f>
        <v>0</v>
      </c>
    </row>
    <row r="10" spans="1:15" ht="16.5" customHeight="1">
      <c r="A10" s="186"/>
      <c r="B10" s="186"/>
      <c r="C10" s="187"/>
      <c r="D10" s="187"/>
      <c r="E10" s="19"/>
      <c r="F10" s="186"/>
      <c r="G10" s="186"/>
      <c r="H10" s="187"/>
      <c r="I10" s="187"/>
      <c r="K10" s="180"/>
      <c r="L10" s="181"/>
      <c r="M10" s="136"/>
      <c r="N10" s="136"/>
      <c r="O10" s="136"/>
    </row>
    <row r="11" spans="1:15" ht="16.5" customHeight="1">
      <c r="A11" s="608" t="s">
        <v>106</v>
      </c>
      <c r="B11" s="609"/>
      <c r="C11" s="609"/>
      <c r="D11" s="610"/>
      <c r="E11" s="19"/>
      <c r="F11" s="608" t="s">
        <v>107</v>
      </c>
      <c r="G11" s="609"/>
      <c r="H11" s="609"/>
      <c r="I11" s="610"/>
      <c r="K11" s="131" t="s">
        <v>128</v>
      </c>
      <c r="L11" s="132" t="s">
        <v>25</v>
      </c>
      <c r="M11" s="132" t="s">
        <v>77</v>
      </c>
      <c r="N11" s="132" t="s">
        <v>78</v>
      </c>
      <c r="O11" s="132" t="s">
        <v>103</v>
      </c>
    </row>
    <row r="12" spans="1:15" ht="16.5" customHeight="1">
      <c r="A12" s="183" t="s">
        <v>568</v>
      </c>
      <c r="B12" s="183" t="s">
        <v>375</v>
      </c>
      <c r="C12" s="185">
        <v>1</v>
      </c>
      <c r="D12" s="184">
        <v>2</v>
      </c>
      <c r="E12" s="19"/>
      <c r="F12" s="182" t="s">
        <v>180</v>
      </c>
      <c r="G12" s="183" t="s">
        <v>568</v>
      </c>
      <c r="H12" s="185">
        <v>4</v>
      </c>
      <c r="I12" s="184">
        <v>0</v>
      </c>
      <c r="K12" s="442" t="s">
        <v>567</v>
      </c>
      <c r="L12" s="443">
        <v>6</v>
      </c>
      <c r="M12" s="444">
        <v>8</v>
      </c>
      <c r="N12" s="444">
        <v>7</v>
      </c>
      <c r="O12" s="444">
        <f>M12-N12</f>
        <v>1</v>
      </c>
    </row>
    <row r="13" spans="1:15" ht="16.5" customHeight="1">
      <c r="A13" s="183" t="s">
        <v>571</v>
      </c>
      <c r="B13" s="183" t="s">
        <v>569</v>
      </c>
      <c r="C13" s="185">
        <v>1</v>
      </c>
      <c r="D13" s="184">
        <v>2</v>
      </c>
      <c r="E13" s="19"/>
      <c r="F13" s="182" t="s">
        <v>93</v>
      </c>
      <c r="G13" s="183" t="s">
        <v>571</v>
      </c>
      <c r="H13" s="185">
        <v>3</v>
      </c>
      <c r="I13" s="184">
        <v>1</v>
      </c>
      <c r="K13" s="442" t="s">
        <v>199</v>
      </c>
      <c r="L13" s="443">
        <v>7</v>
      </c>
      <c r="M13" s="444">
        <v>9</v>
      </c>
      <c r="N13" s="444">
        <v>7</v>
      </c>
      <c r="O13" s="444">
        <f>M13-N13</f>
        <v>2</v>
      </c>
    </row>
    <row r="14" spans="1:15" ht="16.5" customHeight="1">
      <c r="A14" s="183" t="s">
        <v>567</v>
      </c>
      <c r="B14" s="183" t="s">
        <v>570</v>
      </c>
      <c r="C14" s="185">
        <v>2</v>
      </c>
      <c r="D14" s="184">
        <v>1</v>
      </c>
      <c r="E14" s="19"/>
      <c r="F14" s="182" t="s">
        <v>199</v>
      </c>
      <c r="G14" s="183" t="s">
        <v>567</v>
      </c>
      <c r="H14" s="185">
        <v>2</v>
      </c>
      <c r="I14" s="184">
        <v>1</v>
      </c>
      <c r="K14" s="442" t="s">
        <v>570</v>
      </c>
      <c r="L14" s="443">
        <v>4</v>
      </c>
      <c r="M14" s="444">
        <v>5</v>
      </c>
      <c r="N14" s="444">
        <v>8</v>
      </c>
      <c r="O14" s="444">
        <f>M14-N14</f>
        <v>-3</v>
      </c>
    </row>
    <row r="15" spans="1:9" ht="16.5" customHeight="1">
      <c r="A15" s="186"/>
      <c r="B15" s="186"/>
      <c r="C15" s="187"/>
      <c r="D15" s="187"/>
      <c r="E15" s="19"/>
      <c r="F15" s="186"/>
      <c r="G15" s="186"/>
      <c r="H15" s="187"/>
      <c r="I15" s="187"/>
    </row>
    <row r="16" spans="1:15" ht="16.5" customHeight="1">
      <c r="A16" s="603" t="s">
        <v>129</v>
      </c>
      <c r="B16" s="603"/>
      <c r="C16" s="603"/>
      <c r="D16" s="603"/>
      <c r="F16" s="603" t="s">
        <v>130</v>
      </c>
      <c r="G16" s="603"/>
      <c r="H16" s="603"/>
      <c r="I16" s="603"/>
      <c r="K16" s="604" t="s">
        <v>72</v>
      </c>
      <c r="L16" s="604"/>
      <c r="M16" s="604"/>
      <c r="N16" s="604"/>
      <c r="O16" s="544"/>
    </row>
    <row r="17" spans="1:15" ht="16.5" customHeight="1">
      <c r="A17" s="191" t="s">
        <v>567</v>
      </c>
      <c r="B17" s="191" t="s">
        <v>177</v>
      </c>
      <c r="C17" s="5">
        <v>1</v>
      </c>
      <c r="D17" s="5">
        <v>2</v>
      </c>
      <c r="F17" s="191" t="s">
        <v>177</v>
      </c>
      <c r="G17" s="191" t="s">
        <v>567</v>
      </c>
      <c r="H17" s="5">
        <v>1</v>
      </c>
      <c r="I17" s="5">
        <v>2</v>
      </c>
      <c r="K17" s="192" t="s">
        <v>177</v>
      </c>
      <c r="L17" s="605" t="s">
        <v>40</v>
      </c>
      <c r="M17" s="606"/>
      <c r="N17" s="178">
        <v>1</v>
      </c>
      <c r="O17" s="178">
        <v>0</v>
      </c>
    </row>
    <row r="18" spans="1:15" ht="16.5" customHeight="1">
      <c r="A18" s="191" t="s">
        <v>375</v>
      </c>
      <c r="B18" s="191" t="s">
        <v>738</v>
      </c>
      <c r="C18" s="5">
        <v>1</v>
      </c>
      <c r="D18" s="5">
        <v>2</v>
      </c>
      <c r="F18" s="191" t="s">
        <v>738</v>
      </c>
      <c r="G18" s="191" t="s">
        <v>375</v>
      </c>
      <c r="H18" s="5">
        <v>2</v>
      </c>
      <c r="I18" s="5">
        <v>1</v>
      </c>
      <c r="K18" s="180"/>
      <c r="L18" s="181"/>
      <c r="M18" s="136"/>
      <c r="N18" s="136"/>
      <c r="O18" s="136"/>
    </row>
    <row r="19" spans="1:9" ht="12.75">
      <c r="A19" s="191" t="s">
        <v>4</v>
      </c>
      <c r="B19" s="191" t="s">
        <v>182</v>
      </c>
      <c r="C19" s="5">
        <v>0</v>
      </c>
      <c r="D19" s="5">
        <v>6</v>
      </c>
      <c r="F19" s="191" t="s">
        <v>182</v>
      </c>
      <c r="G19" s="191" t="s">
        <v>4</v>
      </c>
      <c r="H19" s="5">
        <v>3</v>
      </c>
      <c r="I19" s="5">
        <v>1</v>
      </c>
    </row>
    <row r="20" spans="1:9" ht="12.75">
      <c r="A20" s="191" t="s">
        <v>43</v>
      </c>
      <c r="B20" s="191" t="s">
        <v>40</v>
      </c>
      <c r="C20" s="5">
        <v>2</v>
      </c>
      <c r="D20" s="5">
        <v>1</v>
      </c>
      <c r="F20" s="191" t="s">
        <v>40</v>
      </c>
      <c r="G20" s="191" t="s">
        <v>43</v>
      </c>
      <c r="H20" s="5">
        <v>3</v>
      </c>
      <c r="I20" s="5">
        <v>0</v>
      </c>
    </row>
    <row r="22" spans="1:19" ht="16.5">
      <c r="A22" s="603" t="s">
        <v>91</v>
      </c>
      <c r="B22" s="603"/>
      <c r="C22" s="603"/>
      <c r="D22" s="603"/>
      <c r="F22" s="603" t="s">
        <v>92</v>
      </c>
      <c r="G22" s="603"/>
      <c r="H22" s="603"/>
      <c r="I22" s="603"/>
      <c r="P22" s="181"/>
      <c r="Q22" s="136"/>
      <c r="R22" s="136"/>
      <c r="S22" s="136"/>
    </row>
    <row r="23" spans="1:9" ht="12.75">
      <c r="A23" s="78" t="s">
        <v>177</v>
      </c>
      <c r="B23" s="78" t="s">
        <v>738</v>
      </c>
      <c r="C23" s="5">
        <v>4</v>
      </c>
      <c r="D23" s="5">
        <v>1</v>
      </c>
      <c r="F23" s="78" t="s">
        <v>738</v>
      </c>
      <c r="G23" s="78" t="s">
        <v>177</v>
      </c>
      <c r="H23" s="164">
        <v>2</v>
      </c>
      <c r="I23" s="164">
        <v>1</v>
      </c>
    </row>
    <row r="24" spans="1:9" ht="12.75">
      <c r="A24" s="78" t="s">
        <v>182</v>
      </c>
      <c r="B24" s="78" t="s">
        <v>40</v>
      </c>
      <c r="C24" s="5">
        <v>1</v>
      </c>
      <c r="D24" s="5">
        <v>1</v>
      </c>
      <c r="F24" s="78" t="s">
        <v>40</v>
      </c>
      <c r="G24" s="78" t="s">
        <v>182</v>
      </c>
      <c r="H24" s="164">
        <v>3</v>
      </c>
      <c r="I24" s="164">
        <v>1</v>
      </c>
    </row>
    <row r="25" spans="1:9" ht="20.25">
      <c r="A25" s="143"/>
      <c r="B25" s="143"/>
      <c r="C25" s="143"/>
      <c r="D25" s="143"/>
      <c r="E25" s="144"/>
      <c r="F25" s="607"/>
      <c r="G25" s="607"/>
      <c r="H25" s="607"/>
      <c r="I25" s="607"/>
    </row>
    <row r="26" spans="1:9" ht="20.25">
      <c r="A26" s="144"/>
      <c r="B26" s="144"/>
      <c r="C26" s="144"/>
      <c r="D26" s="144"/>
      <c r="E26" s="144"/>
      <c r="F26" s="304"/>
      <c r="G26" s="304"/>
      <c r="H26" s="303"/>
      <c r="I26" s="303"/>
    </row>
  </sheetData>
  <sheetProtection/>
  <mergeCells count="13">
    <mergeCell ref="F11:I11"/>
    <mergeCell ref="A16:D16"/>
    <mergeCell ref="F16:I16"/>
    <mergeCell ref="K16:O16"/>
    <mergeCell ref="L17:M17"/>
    <mergeCell ref="A22:D22"/>
    <mergeCell ref="F22:I22"/>
    <mergeCell ref="F25:I25"/>
    <mergeCell ref="A1:D1"/>
    <mergeCell ref="F1:I1"/>
    <mergeCell ref="A6:D6"/>
    <mergeCell ref="F6:I6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57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262</v>
      </c>
      <c r="K1" s="16"/>
    </row>
    <row r="2" spans="1:19" s="2" customFormat="1" ht="13.5" thickBot="1">
      <c r="A2" s="422" t="s">
        <v>180</v>
      </c>
      <c r="B2" s="423" t="s">
        <v>95</v>
      </c>
      <c r="C2" s="424" t="s">
        <v>96</v>
      </c>
      <c r="D2" s="425" t="s">
        <v>97</v>
      </c>
      <c r="E2" s="149"/>
      <c r="F2" s="83" t="s">
        <v>375</v>
      </c>
      <c r="G2" s="376" t="s">
        <v>95</v>
      </c>
      <c r="H2" s="377" t="s">
        <v>96</v>
      </c>
      <c r="I2" s="85" t="s">
        <v>97</v>
      </c>
      <c r="J2" s="161"/>
      <c r="K2" s="362" t="s">
        <v>93</v>
      </c>
      <c r="L2" s="363" t="s">
        <v>95</v>
      </c>
      <c r="M2" s="364" t="s">
        <v>96</v>
      </c>
      <c r="N2" s="365" t="s">
        <v>97</v>
      </c>
      <c r="O2" s="149"/>
      <c r="P2" s="83" t="s">
        <v>569</v>
      </c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367"/>
      <c r="C3" s="367"/>
      <c r="D3" s="368">
        <f>B3+C3</f>
        <v>0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367"/>
      <c r="M3" s="367"/>
      <c r="N3" s="368">
        <f>L3+M3</f>
        <v>0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/>
      <c r="M5" s="164"/>
      <c r="N5" s="370">
        <f t="shared" si="2"/>
        <v>0</v>
      </c>
      <c r="O5" s="19"/>
      <c r="P5" s="369"/>
      <c r="Q5" s="164">
        <v>5</v>
      </c>
      <c r="R5" s="164"/>
      <c r="S5" s="164">
        <f t="shared" si="3"/>
        <v>5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/>
      <c r="M6" s="164"/>
      <c r="N6" s="370">
        <f t="shared" si="2"/>
        <v>0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/>
      <c r="M7" s="164"/>
      <c r="N7" s="370">
        <f t="shared" si="2"/>
        <v>0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/>
      <c r="M8" s="164"/>
      <c r="N8" s="370">
        <f t="shared" si="2"/>
        <v>0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81.5</v>
      </c>
      <c r="C9" s="164"/>
      <c r="D9" s="370">
        <f t="shared" si="0"/>
        <v>81.5</v>
      </c>
      <c r="E9" s="19"/>
      <c r="F9" s="369"/>
      <c r="G9" s="164">
        <v>6</v>
      </c>
      <c r="H9" s="164"/>
      <c r="I9" s="164">
        <f t="shared" si="1"/>
        <v>6</v>
      </c>
      <c r="J9" s="17"/>
      <c r="K9" s="369"/>
      <c r="L9" s="164"/>
      <c r="M9" s="164"/>
      <c r="N9" s="370">
        <f t="shared" si="2"/>
        <v>0</v>
      </c>
      <c r="O9" s="19"/>
      <c r="P9" s="369"/>
      <c r="Q9" s="164">
        <v>5</v>
      </c>
      <c r="R9" s="164"/>
      <c r="S9" s="164">
        <f t="shared" si="3"/>
        <v>5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73</v>
      </c>
      <c r="M11" s="164"/>
      <c r="N11" s="370">
        <f t="shared" si="2"/>
        <v>73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>
        <v>6</v>
      </c>
      <c r="H12" s="164"/>
      <c r="I12" s="164">
        <f t="shared" si="1"/>
        <v>6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>
        <v>6</v>
      </c>
      <c r="R12" s="164"/>
      <c r="S12" s="164">
        <f t="shared" si="3"/>
        <v>6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375"/>
      <c r="C14" s="375"/>
      <c r="D14" s="375"/>
      <c r="E14" s="19"/>
      <c r="F14" s="374"/>
      <c r="G14" s="164"/>
      <c r="H14" s="164"/>
      <c r="I14" s="164"/>
      <c r="J14" s="17"/>
      <c r="K14" s="374"/>
      <c r="L14" s="375"/>
      <c r="M14" s="375"/>
      <c r="N14" s="375"/>
      <c r="O14" s="19"/>
      <c r="P14" s="374"/>
      <c r="Q14" s="164"/>
      <c r="R14" s="164"/>
      <c r="S14" s="164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367"/>
      <c r="M15" s="367"/>
      <c r="N15" s="368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/>
      <c r="M16" s="164"/>
      <c r="N16" s="370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/>
      <c r="M17" s="164"/>
      <c r="N17" s="370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/>
      <c r="M18" s="164"/>
      <c r="N18" s="370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/>
      <c r="M19" s="164"/>
      <c r="N19" s="370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/>
      <c r="M20" s="164"/>
      <c r="N20" s="370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372"/>
      <c r="C21" s="372"/>
      <c r="D21" s="373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372"/>
      <c r="M21" s="372"/>
      <c r="N21" s="373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81.5</v>
      </c>
      <c r="C22" s="592"/>
      <c r="D22" s="548"/>
      <c r="F22" s="80" t="s">
        <v>101</v>
      </c>
      <c r="G22" s="598">
        <f>SUM(I3:I21)</f>
        <v>65.5</v>
      </c>
      <c r="H22" s="598"/>
      <c r="I22" s="599"/>
      <c r="J22" s="28"/>
      <c r="K22" s="78" t="s">
        <v>101</v>
      </c>
      <c r="L22" s="592">
        <f>SUM(N3:N21)</f>
        <v>73</v>
      </c>
      <c r="M22" s="592"/>
      <c r="N22" s="548"/>
      <c r="P22" s="78" t="s">
        <v>101</v>
      </c>
      <c r="Q22" s="592">
        <f>SUM(S3:S21)</f>
        <v>63.5</v>
      </c>
      <c r="R22" s="592"/>
      <c r="S22" s="548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>
        <v>2</v>
      </c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>
        <v>-1</v>
      </c>
      <c r="H26" s="592"/>
      <c r="I26" s="548"/>
      <c r="J26" s="28"/>
      <c r="K26" s="78" t="s">
        <v>99</v>
      </c>
      <c r="L26" s="592">
        <v>1</v>
      </c>
      <c r="M26" s="592"/>
      <c r="N26" s="548"/>
      <c r="P26" s="78" t="s">
        <v>99</v>
      </c>
      <c r="Q26" s="592">
        <v>-2</v>
      </c>
      <c r="R26" s="592"/>
      <c r="S26" s="548"/>
      <c r="T26" s="116"/>
      <c r="U26" s="116"/>
    </row>
    <row r="27" spans="1:21" ht="12.75">
      <c r="A27" s="78" t="s">
        <v>100</v>
      </c>
      <c r="B27" s="592">
        <v>1</v>
      </c>
      <c r="C27" s="592"/>
      <c r="D27" s="548"/>
      <c r="F27" s="78" t="s">
        <v>100</v>
      </c>
      <c r="G27" s="592">
        <v>-1</v>
      </c>
      <c r="H27" s="592"/>
      <c r="I27" s="548"/>
      <c r="J27" s="28"/>
      <c r="K27" s="78" t="s">
        <v>100</v>
      </c>
      <c r="L27" s="592">
        <v>1</v>
      </c>
      <c r="M27" s="592"/>
      <c r="N27" s="548"/>
      <c r="P27" s="78" t="s">
        <v>100</v>
      </c>
      <c r="Q27" s="592">
        <v>-1</v>
      </c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84.5</v>
      </c>
      <c r="C28" s="593"/>
      <c r="D28" s="594"/>
      <c r="E28" s="153"/>
      <c r="F28" s="152" t="s">
        <v>8</v>
      </c>
      <c r="G28" s="593">
        <f>SUM(G22:I27)</f>
        <v>63.5</v>
      </c>
      <c r="H28" s="593"/>
      <c r="I28" s="594"/>
      <c r="J28" s="162"/>
      <c r="K28" s="152" t="s">
        <v>8</v>
      </c>
      <c r="L28" s="593">
        <f>SUM(L22:N27)</f>
        <v>79</v>
      </c>
      <c r="M28" s="593"/>
      <c r="N28" s="594"/>
      <c r="O28" s="153"/>
      <c r="P28" s="152" t="s">
        <v>8</v>
      </c>
      <c r="Q28" s="593">
        <f>SUM(Q22:S27)</f>
        <v>60.5</v>
      </c>
      <c r="R28" s="593"/>
      <c r="S28" s="594"/>
      <c r="T28" s="155"/>
      <c r="U28" s="155"/>
    </row>
    <row r="29" spans="1:21" ht="35.25" customHeight="1">
      <c r="A29" s="156">
        <v>4</v>
      </c>
      <c r="F29" s="157">
        <v>0</v>
      </c>
      <c r="K29" s="156">
        <v>3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362" t="s">
        <v>602</v>
      </c>
      <c r="B31" s="363" t="s">
        <v>95</v>
      </c>
      <c r="C31" s="364" t="s">
        <v>96</v>
      </c>
      <c r="D31" s="365" t="s">
        <v>97</v>
      </c>
      <c r="E31" s="149"/>
      <c r="F31" s="83" t="s">
        <v>570</v>
      </c>
      <c r="G31" s="376" t="s">
        <v>95</v>
      </c>
      <c r="H31" s="377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6"/>
      <c r="B32" s="367"/>
      <c r="C32" s="367"/>
      <c r="D32" s="368">
        <f>B32+C32</f>
        <v>0</v>
      </c>
      <c r="E32" s="19"/>
      <c r="F32" s="366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9"/>
      <c r="B33" s="164"/>
      <c r="C33" s="164"/>
      <c r="D33" s="370">
        <f aca="true" t="shared" si="8" ref="D33:D42">B33+C33</f>
        <v>0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9"/>
      <c r="B34" s="164"/>
      <c r="C34" s="164"/>
      <c r="D34" s="370">
        <f t="shared" si="8"/>
        <v>0</v>
      </c>
      <c r="E34" s="19"/>
      <c r="F34" s="369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9"/>
      <c r="B35" s="164"/>
      <c r="C35" s="164"/>
      <c r="D35" s="370">
        <f t="shared" si="8"/>
        <v>0</v>
      </c>
      <c r="E35" s="19"/>
      <c r="F35" s="369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9"/>
      <c r="B36" s="164"/>
      <c r="C36" s="164"/>
      <c r="D36" s="370">
        <f t="shared" si="8"/>
        <v>0</v>
      </c>
      <c r="E36" s="19"/>
      <c r="F36" s="369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9"/>
      <c r="B37" s="164"/>
      <c r="C37" s="164"/>
      <c r="D37" s="370">
        <f t="shared" si="8"/>
        <v>0</v>
      </c>
      <c r="E37" s="19"/>
      <c r="F37" s="369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9"/>
      <c r="B38" s="164"/>
      <c r="C38" s="164"/>
      <c r="D38" s="370">
        <f t="shared" si="8"/>
        <v>0</v>
      </c>
      <c r="E38" s="19"/>
      <c r="F38" s="369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9"/>
      <c r="B39" s="164">
        <v>69.5</v>
      </c>
      <c r="C39" s="164"/>
      <c r="D39" s="370">
        <f t="shared" si="8"/>
        <v>69.5</v>
      </c>
      <c r="E39" s="19"/>
      <c r="F39" s="369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9"/>
      <c r="B40" s="164"/>
      <c r="C40" s="164"/>
      <c r="D40" s="370">
        <f t="shared" si="8"/>
        <v>0</v>
      </c>
      <c r="E40" s="19"/>
      <c r="F40" s="369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9"/>
      <c r="B41" s="164"/>
      <c r="C41" s="164"/>
      <c r="D41" s="370">
        <f t="shared" si="8"/>
        <v>0</v>
      </c>
      <c r="E41" s="19"/>
      <c r="F41" s="369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71"/>
      <c r="B42" s="372"/>
      <c r="C42" s="372"/>
      <c r="D42" s="373">
        <f t="shared" si="8"/>
        <v>0</v>
      </c>
      <c r="E42" s="19"/>
      <c r="F42" s="371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</row>
    <row r="44" spans="1:10" s="16" customFormat="1" ht="12.75">
      <c r="A44" s="366"/>
      <c r="B44" s="367"/>
      <c r="C44" s="367"/>
      <c r="D44" s="368">
        <f aca="true" t="shared" si="10" ref="D44:D50">B44+C44</f>
        <v>0</v>
      </c>
      <c r="E44" s="19"/>
      <c r="F44" s="366"/>
      <c r="G44" s="367"/>
      <c r="H44" s="367"/>
      <c r="I44" s="368">
        <f aca="true" t="shared" si="11" ref="I44:I50">G44+H44</f>
        <v>0</v>
      </c>
      <c r="J44" s="17"/>
    </row>
    <row r="45" spans="1:10" s="16" customFormat="1" ht="12.75">
      <c r="A45" s="369"/>
      <c r="B45" s="164"/>
      <c r="C45" s="164"/>
      <c r="D45" s="370">
        <f t="shared" si="10"/>
        <v>0</v>
      </c>
      <c r="E45" s="19"/>
      <c r="F45" s="369"/>
      <c r="G45" s="164"/>
      <c r="H45" s="164"/>
      <c r="I45" s="370">
        <f t="shared" si="11"/>
        <v>0</v>
      </c>
      <c r="J45" s="17"/>
    </row>
    <row r="46" spans="1:10" s="16" customFormat="1" ht="12.75">
      <c r="A46" s="369"/>
      <c r="B46" s="164"/>
      <c r="C46" s="164"/>
      <c r="D46" s="370">
        <f t="shared" si="10"/>
        <v>0</v>
      </c>
      <c r="E46" s="19"/>
      <c r="F46" s="369"/>
      <c r="G46" s="164"/>
      <c r="H46" s="164"/>
      <c r="I46" s="370">
        <f t="shared" si="11"/>
        <v>0</v>
      </c>
      <c r="J46" s="17"/>
    </row>
    <row r="47" spans="1:10" s="16" customFormat="1" ht="12.75">
      <c r="A47" s="369"/>
      <c r="B47" s="164"/>
      <c r="C47" s="164"/>
      <c r="D47" s="370">
        <f t="shared" si="10"/>
        <v>0</v>
      </c>
      <c r="E47" s="19"/>
      <c r="F47" s="369"/>
      <c r="G47" s="164"/>
      <c r="H47" s="164"/>
      <c r="I47" s="370">
        <f t="shared" si="11"/>
        <v>0</v>
      </c>
      <c r="J47" s="17"/>
    </row>
    <row r="48" spans="1:10" s="16" customFormat="1" ht="12.75">
      <c r="A48" s="369"/>
      <c r="B48" s="164"/>
      <c r="C48" s="164"/>
      <c r="D48" s="370">
        <f t="shared" si="10"/>
        <v>0</v>
      </c>
      <c r="E48" s="19"/>
      <c r="F48" s="369"/>
      <c r="G48" s="164"/>
      <c r="H48" s="164"/>
      <c r="I48" s="370">
        <f t="shared" si="11"/>
        <v>0</v>
      </c>
      <c r="J48" s="17"/>
    </row>
    <row r="49" spans="1:10" s="16" customFormat="1" ht="12.75">
      <c r="A49" s="369"/>
      <c r="B49" s="164"/>
      <c r="C49" s="164"/>
      <c r="D49" s="370">
        <f t="shared" si="10"/>
        <v>0</v>
      </c>
      <c r="E49" s="19"/>
      <c r="F49" s="369"/>
      <c r="G49" s="164"/>
      <c r="H49" s="164"/>
      <c r="I49" s="370">
        <f t="shared" si="11"/>
        <v>0</v>
      </c>
      <c r="J49" s="17"/>
    </row>
    <row r="50" spans="1:10" s="16" customFormat="1" ht="13.5" thickBot="1">
      <c r="A50" s="371"/>
      <c r="B50" s="372"/>
      <c r="C50" s="372"/>
      <c r="D50" s="373">
        <f t="shared" si="10"/>
        <v>0</v>
      </c>
      <c r="E50" s="19"/>
      <c r="F50" s="371"/>
      <c r="G50" s="426"/>
      <c r="H50" s="426"/>
      <c r="I50" s="373">
        <f t="shared" si="11"/>
        <v>0</v>
      </c>
      <c r="J50" s="17"/>
    </row>
    <row r="51" spans="1:19" ht="12.75">
      <c r="A51" s="78" t="s">
        <v>101</v>
      </c>
      <c r="B51" s="592">
        <f>SUM(D32:D50)</f>
        <v>69.5</v>
      </c>
      <c r="C51" s="592"/>
      <c r="D51" s="548"/>
      <c r="F51" s="78" t="s">
        <v>101</v>
      </c>
      <c r="G51" s="592">
        <f>SUM(I32:I50)</f>
        <v>65.5</v>
      </c>
      <c r="H51" s="592"/>
      <c r="I51" s="54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>
        <v>2</v>
      </c>
      <c r="H54" s="592"/>
      <c r="I54" s="548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>
        <v>-1</v>
      </c>
      <c r="H55" s="592"/>
      <c r="I55" s="548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593">
        <f>SUM(B51:D56)</f>
        <v>71.5</v>
      </c>
      <c r="C57" s="593"/>
      <c r="D57" s="594"/>
      <c r="E57" s="153"/>
      <c r="F57" s="152" t="s">
        <v>8</v>
      </c>
      <c r="G57" s="593">
        <f>SUM(G51:I56)</f>
        <v>66.5</v>
      </c>
      <c r="H57" s="593"/>
      <c r="I57" s="594"/>
      <c r="J57" s="162"/>
      <c r="L57"/>
      <c r="M57"/>
      <c r="N57"/>
      <c r="O57"/>
      <c r="Q57"/>
      <c r="R57"/>
      <c r="S57"/>
    </row>
    <row r="58" spans="1:19" ht="37.5">
      <c r="A58" s="156">
        <v>1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B57:D57"/>
    <mergeCell ref="G57:I57"/>
    <mergeCell ref="B53:D53"/>
    <mergeCell ref="G28:I28"/>
    <mergeCell ref="G51:I51"/>
    <mergeCell ref="B56:D56"/>
    <mergeCell ref="G56:I56"/>
    <mergeCell ref="B52:D52"/>
    <mergeCell ref="G27:I27"/>
    <mergeCell ref="B23:D23"/>
    <mergeCell ref="G25:I25"/>
    <mergeCell ref="B26:D26"/>
    <mergeCell ref="B25:D25"/>
    <mergeCell ref="B24:D24"/>
    <mergeCell ref="L25:N25"/>
    <mergeCell ref="B22:D22"/>
    <mergeCell ref="G22:I22"/>
    <mergeCell ref="L26:N26"/>
    <mergeCell ref="G26:I26"/>
    <mergeCell ref="L22:N22"/>
    <mergeCell ref="L23:N23"/>
    <mergeCell ref="L24:N24"/>
    <mergeCell ref="G24:I24"/>
    <mergeCell ref="Q26:S26"/>
    <mergeCell ref="Q24:S24"/>
    <mergeCell ref="Q25:S25"/>
    <mergeCell ref="Q22:S22"/>
    <mergeCell ref="Q27:S27"/>
    <mergeCell ref="Q28:S28"/>
    <mergeCell ref="L28:N28"/>
    <mergeCell ref="B55:D55"/>
    <mergeCell ref="G55:I55"/>
    <mergeCell ref="L27:N27"/>
    <mergeCell ref="G53:I53"/>
    <mergeCell ref="B54:D54"/>
    <mergeCell ref="G54:I54"/>
    <mergeCell ref="B28:D28"/>
    <mergeCell ref="B27:D27"/>
    <mergeCell ref="B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G22" sqref="G22:I22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8515625" style="3" customWidth="1"/>
    <col min="11" max="11" width="19.7109375" style="40" customWidth="1"/>
    <col min="12" max="12" width="4.00390625" style="0" customWidth="1"/>
    <col min="13" max="13" width="5.421875" style="0" customWidth="1"/>
    <col min="14" max="14" width="4.00390625" style="3" customWidth="1"/>
    <col min="15" max="15" width="4.57421875" style="3" customWidth="1"/>
    <col min="16" max="16" width="19.00390625" style="3" customWidth="1"/>
    <col min="17" max="17" width="3.8515625" style="40" customWidth="1"/>
    <col min="18" max="18" width="4.140625" style="0" customWidth="1"/>
    <col min="19" max="19" width="4.00390625" style="3" customWidth="1"/>
    <col min="20" max="20" width="4.421875" style="3" customWidth="1"/>
    <col min="21" max="21" width="4.57421875" style="3" customWidth="1"/>
  </cols>
  <sheetData>
    <row r="1" spans="1:21" ht="13.5" thickBot="1">
      <c r="A1" s="145" t="s">
        <v>263</v>
      </c>
      <c r="K1" s="16"/>
      <c r="L1" s="3"/>
      <c r="M1" s="3"/>
      <c r="O1" s="40"/>
      <c r="P1"/>
      <c r="Q1" s="3"/>
      <c r="R1" s="3"/>
      <c r="T1"/>
      <c r="U1"/>
    </row>
    <row r="2" spans="1:19" s="2" customFormat="1" ht="13.5" thickBot="1">
      <c r="A2" s="83" t="s">
        <v>645</v>
      </c>
      <c r="B2" s="376" t="s">
        <v>95</v>
      </c>
      <c r="C2" s="377" t="s">
        <v>96</v>
      </c>
      <c r="D2" s="85" t="s">
        <v>97</v>
      </c>
      <c r="E2" s="149"/>
      <c r="F2" s="83" t="s">
        <v>646</v>
      </c>
      <c r="G2" s="376" t="s">
        <v>95</v>
      </c>
      <c r="H2" s="377" t="s">
        <v>96</v>
      </c>
      <c r="I2" s="85" t="s">
        <v>97</v>
      </c>
      <c r="J2" s="161"/>
      <c r="K2" s="83" t="s">
        <v>647</v>
      </c>
      <c r="L2" s="376" t="s">
        <v>95</v>
      </c>
      <c r="M2" s="377" t="s">
        <v>96</v>
      </c>
      <c r="N2" s="85" t="s">
        <v>97</v>
      </c>
      <c r="O2" s="149"/>
      <c r="P2" s="83" t="s">
        <v>571</v>
      </c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>
        <v>5.5</v>
      </c>
      <c r="M5" s="164"/>
      <c r="N5" s="164">
        <f t="shared" si="2"/>
        <v>5.5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5.5</v>
      </c>
      <c r="M6" s="164"/>
      <c r="N6" s="164">
        <f t="shared" si="2"/>
        <v>5.5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5.5</v>
      </c>
      <c r="M7" s="164"/>
      <c r="N7" s="164">
        <f t="shared" si="2"/>
        <v>5.5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7</v>
      </c>
      <c r="C9" s="164"/>
      <c r="D9" s="164">
        <f t="shared" si="0"/>
        <v>7</v>
      </c>
      <c r="E9" s="19"/>
      <c r="F9" s="369"/>
      <c r="G9" s="164">
        <v>8</v>
      </c>
      <c r="H9" s="164"/>
      <c r="I9" s="164">
        <f t="shared" si="1"/>
        <v>8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>
        <v>7</v>
      </c>
      <c r="R9" s="164"/>
      <c r="S9" s="164">
        <f t="shared" si="3"/>
        <v>7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>
        <v>6</v>
      </c>
      <c r="D12" s="164">
        <f t="shared" si="0"/>
        <v>12</v>
      </c>
      <c r="E12" s="19"/>
      <c r="F12" s="369"/>
      <c r="G12" s="164">
        <v>6</v>
      </c>
      <c r="H12" s="164">
        <v>12</v>
      </c>
      <c r="I12" s="164">
        <f t="shared" si="1"/>
        <v>18</v>
      </c>
      <c r="J12" s="17"/>
      <c r="K12" s="369"/>
      <c r="L12" s="164">
        <v>6</v>
      </c>
      <c r="M12" s="164">
        <v>9</v>
      </c>
      <c r="N12" s="164">
        <f t="shared" si="2"/>
        <v>15</v>
      </c>
      <c r="O12" s="19"/>
      <c r="P12" s="369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21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592">
        <f>SUM(D3:D21)</f>
        <v>72.5</v>
      </c>
      <c r="C22" s="592"/>
      <c r="D22" s="548"/>
      <c r="F22" s="80" t="s">
        <v>101</v>
      </c>
      <c r="G22" s="598">
        <f>SUM(I3:I21)</f>
        <v>79.5</v>
      </c>
      <c r="H22" s="598"/>
      <c r="I22" s="599"/>
      <c r="J22" s="28"/>
      <c r="K22" s="78" t="s">
        <v>101</v>
      </c>
      <c r="L22" s="592">
        <f>SUM(N3:N21)</f>
        <v>73</v>
      </c>
      <c r="M22" s="592"/>
      <c r="N22" s="548"/>
      <c r="O22" s="40"/>
      <c r="P22" s="80" t="s">
        <v>101</v>
      </c>
      <c r="Q22" s="598">
        <f>SUM(S3:S21)</f>
        <v>72.5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O24" s="40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O25" s="40"/>
      <c r="P25" s="78" t="s">
        <v>102</v>
      </c>
      <c r="Q25" s="595">
        <v>3</v>
      </c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O26" s="40"/>
      <c r="P26" s="78" t="s">
        <v>99</v>
      </c>
      <c r="Q26" s="592">
        <v>1</v>
      </c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O27" s="40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74.5</v>
      </c>
      <c r="C28" s="593"/>
      <c r="D28" s="594"/>
      <c r="E28" s="153"/>
      <c r="F28" s="152" t="s">
        <v>8</v>
      </c>
      <c r="G28" s="593">
        <f>SUM(G22:I27)</f>
        <v>79.5</v>
      </c>
      <c r="H28" s="593"/>
      <c r="I28" s="594"/>
      <c r="J28" s="162"/>
      <c r="K28" s="152" t="s">
        <v>8</v>
      </c>
      <c r="L28" s="593">
        <f>SUM(L22:N27)</f>
        <v>75</v>
      </c>
      <c r="M28" s="593"/>
      <c r="N28" s="594"/>
      <c r="O28" s="153"/>
      <c r="P28" s="152" t="s">
        <v>8</v>
      </c>
      <c r="Q28" s="593">
        <f>SUM(Q22:S27)</f>
        <v>76.5</v>
      </c>
      <c r="R28" s="593"/>
      <c r="S28" s="594"/>
      <c r="T28" s="155"/>
      <c r="U28" s="155"/>
    </row>
    <row r="29" spans="1:21" ht="35.25" customHeight="1">
      <c r="A29" s="156">
        <v>2</v>
      </c>
      <c r="F29" s="157">
        <v>3</v>
      </c>
      <c r="K29" s="156">
        <v>2</v>
      </c>
      <c r="L29" s="3"/>
      <c r="M29" s="3"/>
      <c r="O29" s="40"/>
      <c r="P29" s="157">
        <v>2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83" t="s">
        <v>570</v>
      </c>
      <c r="B31" s="376" t="s">
        <v>95</v>
      </c>
      <c r="C31" s="377" t="s">
        <v>96</v>
      </c>
      <c r="D31" s="85" t="s">
        <v>97</v>
      </c>
      <c r="E31" s="149"/>
      <c r="F31" s="83" t="s">
        <v>567</v>
      </c>
      <c r="G31" s="376" t="s">
        <v>95</v>
      </c>
      <c r="H31" s="377" t="s">
        <v>96</v>
      </c>
      <c r="I31" s="85" t="s">
        <v>97</v>
      </c>
      <c r="J31" s="161"/>
      <c r="K31"/>
      <c r="N31"/>
      <c r="O31"/>
      <c r="P31"/>
      <c r="Q31"/>
      <c r="S31"/>
      <c r="T31"/>
      <c r="U31"/>
    </row>
    <row r="32" spans="1:10" s="16" customFormat="1" ht="12.75">
      <c r="A32" s="366"/>
      <c r="B32" s="367">
        <v>6</v>
      </c>
      <c r="C32" s="367"/>
      <c r="D32" s="368">
        <f>B32+C32</f>
        <v>6</v>
      </c>
      <c r="E32" s="19"/>
      <c r="F32" s="366"/>
      <c r="G32" s="367">
        <v>6</v>
      </c>
      <c r="H32" s="367"/>
      <c r="I32" s="368">
        <f>G32+H32</f>
        <v>6</v>
      </c>
      <c r="J32" s="17"/>
    </row>
    <row r="33" spans="1:10" s="16" customFormat="1" ht="12.75">
      <c r="A33" s="369"/>
      <c r="B33" s="164">
        <v>5</v>
      </c>
      <c r="C33" s="164"/>
      <c r="D33" s="370">
        <f aca="true" t="shared" si="8" ref="D33:D41">B33+C33</f>
        <v>5</v>
      </c>
      <c r="E33" s="19"/>
      <c r="F33" s="369"/>
      <c r="G33" s="164">
        <v>5.5</v>
      </c>
      <c r="H33" s="164"/>
      <c r="I33" s="370">
        <f aca="true" t="shared" si="9" ref="I33:I41">G33+H33</f>
        <v>5.5</v>
      </c>
      <c r="J33" s="17"/>
    </row>
    <row r="34" spans="1:10" s="16" customFormat="1" ht="12.75">
      <c r="A34" s="369"/>
      <c r="B34" s="164">
        <v>5.5</v>
      </c>
      <c r="C34" s="164"/>
      <c r="D34" s="370">
        <f t="shared" si="8"/>
        <v>5.5</v>
      </c>
      <c r="E34" s="19"/>
      <c r="F34" s="369"/>
      <c r="G34" s="164">
        <v>6</v>
      </c>
      <c r="H34" s="164"/>
      <c r="I34" s="370">
        <f t="shared" si="9"/>
        <v>6</v>
      </c>
      <c r="J34" s="17"/>
    </row>
    <row r="35" spans="1:10" s="16" customFormat="1" ht="12.75">
      <c r="A35" s="369"/>
      <c r="B35" s="164">
        <v>5.5</v>
      </c>
      <c r="C35" s="164"/>
      <c r="D35" s="370">
        <f t="shared" si="8"/>
        <v>5.5</v>
      </c>
      <c r="E35" s="19"/>
      <c r="F35" s="369"/>
      <c r="G35" s="164">
        <v>6</v>
      </c>
      <c r="H35" s="164"/>
      <c r="I35" s="370">
        <f t="shared" si="9"/>
        <v>6</v>
      </c>
      <c r="J35" s="17"/>
    </row>
    <row r="36" spans="1:10" s="16" customFormat="1" ht="12.75">
      <c r="A36" s="369"/>
      <c r="B36" s="164">
        <v>5.5</v>
      </c>
      <c r="C36" s="164"/>
      <c r="D36" s="370">
        <f t="shared" si="8"/>
        <v>5.5</v>
      </c>
      <c r="E36" s="19"/>
      <c r="F36" s="369"/>
      <c r="G36" s="164">
        <v>6</v>
      </c>
      <c r="H36" s="164"/>
      <c r="I36" s="370">
        <f t="shared" si="9"/>
        <v>6</v>
      </c>
      <c r="J36" s="17"/>
    </row>
    <row r="37" spans="1:10" s="16" customFormat="1" ht="12.75">
      <c r="A37" s="369"/>
      <c r="B37" s="164">
        <v>6</v>
      </c>
      <c r="C37" s="164"/>
      <c r="D37" s="370">
        <f t="shared" si="8"/>
        <v>6</v>
      </c>
      <c r="E37" s="19"/>
      <c r="F37" s="369"/>
      <c r="G37" s="164">
        <v>6</v>
      </c>
      <c r="H37" s="164"/>
      <c r="I37" s="370">
        <f t="shared" si="9"/>
        <v>6</v>
      </c>
      <c r="J37" s="17"/>
    </row>
    <row r="38" spans="1:10" s="16" customFormat="1" ht="12.75">
      <c r="A38" s="369"/>
      <c r="B38" s="164">
        <v>5</v>
      </c>
      <c r="C38" s="164"/>
      <c r="D38" s="370">
        <f t="shared" si="8"/>
        <v>5</v>
      </c>
      <c r="E38" s="19"/>
      <c r="F38" s="369"/>
      <c r="G38" s="164">
        <v>6</v>
      </c>
      <c r="H38" s="164"/>
      <c r="I38" s="370">
        <f t="shared" si="9"/>
        <v>6</v>
      </c>
      <c r="J38" s="17"/>
    </row>
    <row r="39" spans="1:10" s="16" customFormat="1" ht="12.75">
      <c r="A39" s="369"/>
      <c r="B39" s="164">
        <v>5</v>
      </c>
      <c r="C39" s="164"/>
      <c r="D39" s="370">
        <f t="shared" si="8"/>
        <v>5</v>
      </c>
      <c r="E39" s="19"/>
      <c r="F39" s="369"/>
      <c r="G39" s="164">
        <v>7</v>
      </c>
      <c r="H39" s="164"/>
      <c r="I39" s="370">
        <f t="shared" si="9"/>
        <v>7</v>
      </c>
      <c r="J39" s="17"/>
    </row>
    <row r="40" spans="1:10" s="16" customFormat="1" ht="12.75">
      <c r="A40" s="369"/>
      <c r="B40" s="164">
        <v>6</v>
      </c>
      <c r="C40" s="164"/>
      <c r="D40" s="370">
        <f t="shared" si="8"/>
        <v>6</v>
      </c>
      <c r="E40" s="19"/>
      <c r="F40" s="369"/>
      <c r="G40" s="164">
        <v>6</v>
      </c>
      <c r="H40" s="164"/>
      <c r="I40" s="370">
        <f t="shared" si="9"/>
        <v>6</v>
      </c>
      <c r="J40" s="17"/>
    </row>
    <row r="41" spans="1:10" s="16" customFormat="1" ht="12.75">
      <c r="A41" s="369"/>
      <c r="B41" s="164">
        <v>6</v>
      </c>
      <c r="C41" s="164"/>
      <c r="D41" s="370">
        <f t="shared" si="8"/>
        <v>6</v>
      </c>
      <c r="E41" s="19"/>
      <c r="F41" s="369"/>
      <c r="G41" s="164">
        <v>6</v>
      </c>
      <c r="H41" s="164">
        <v>6</v>
      </c>
      <c r="I41" s="370">
        <f t="shared" si="9"/>
        <v>12</v>
      </c>
      <c r="J41" s="17"/>
    </row>
    <row r="42" spans="1:10" s="16" customFormat="1" ht="13.5" thickBot="1">
      <c r="A42" s="371"/>
      <c r="B42" s="372">
        <v>6</v>
      </c>
      <c r="C42" s="372"/>
      <c r="D42" s="373">
        <f>B42+C42</f>
        <v>6</v>
      </c>
      <c r="E42" s="19"/>
      <c r="F42" s="371"/>
      <c r="G42" s="372">
        <v>6</v>
      </c>
      <c r="H42" s="372"/>
      <c r="I42" s="373">
        <f>G42+H42</f>
        <v>6</v>
      </c>
      <c r="J42" s="17"/>
    </row>
    <row r="43" spans="1:10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</row>
    <row r="44" spans="1:10" s="16" customFormat="1" ht="12.75">
      <c r="A44" s="366"/>
      <c r="B44" s="367">
        <v>0</v>
      </c>
      <c r="C44" s="367"/>
      <c r="D44" s="368">
        <f aca="true" t="shared" si="10" ref="D44:D50">B44+C44</f>
        <v>0</v>
      </c>
      <c r="E44" s="19"/>
      <c r="F44" s="366"/>
      <c r="G44" s="367">
        <v>0</v>
      </c>
      <c r="H44" s="367"/>
      <c r="I44" s="368">
        <f aca="true" t="shared" si="11" ref="I44:I50">G44+H44</f>
        <v>0</v>
      </c>
      <c r="J44" s="17"/>
    </row>
    <row r="45" spans="1:10" s="16" customFormat="1" ht="12.75">
      <c r="A45" s="369"/>
      <c r="B45" s="164">
        <v>0</v>
      </c>
      <c r="C45" s="164"/>
      <c r="D45" s="370">
        <f t="shared" si="10"/>
        <v>0</v>
      </c>
      <c r="E45" s="19"/>
      <c r="F45" s="369"/>
      <c r="G45" s="164">
        <v>0</v>
      </c>
      <c r="H45" s="164"/>
      <c r="I45" s="370">
        <f t="shared" si="11"/>
        <v>0</v>
      </c>
      <c r="J45" s="17"/>
    </row>
    <row r="46" spans="1:10" s="16" customFormat="1" ht="12.75">
      <c r="A46" s="369"/>
      <c r="B46" s="164">
        <v>0</v>
      </c>
      <c r="C46" s="164"/>
      <c r="D46" s="370">
        <f t="shared" si="10"/>
        <v>0</v>
      </c>
      <c r="E46" s="19"/>
      <c r="F46" s="369"/>
      <c r="G46" s="164">
        <v>0</v>
      </c>
      <c r="H46" s="164"/>
      <c r="I46" s="370">
        <f t="shared" si="11"/>
        <v>0</v>
      </c>
      <c r="J46" s="17"/>
    </row>
    <row r="47" spans="1:10" s="16" customFormat="1" ht="12.75">
      <c r="A47" s="369"/>
      <c r="B47" s="164">
        <v>0</v>
      </c>
      <c r="C47" s="164"/>
      <c r="D47" s="370">
        <f t="shared" si="10"/>
        <v>0</v>
      </c>
      <c r="E47" s="19"/>
      <c r="F47" s="369"/>
      <c r="G47" s="164">
        <v>0</v>
      </c>
      <c r="H47" s="164"/>
      <c r="I47" s="370">
        <f t="shared" si="11"/>
        <v>0</v>
      </c>
      <c r="J47" s="17"/>
    </row>
    <row r="48" spans="1:10" s="16" customFormat="1" ht="12.75">
      <c r="A48" s="369"/>
      <c r="B48" s="164">
        <v>0</v>
      </c>
      <c r="C48" s="164"/>
      <c r="D48" s="370">
        <f t="shared" si="10"/>
        <v>0</v>
      </c>
      <c r="E48" s="19"/>
      <c r="F48" s="369"/>
      <c r="G48" s="164">
        <v>0</v>
      </c>
      <c r="H48" s="164"/>
      <c r="I48" s="370">
        <f t="shared" si="11"/>
        <v>0</v>
      </c>
      <c r="J48" s="17"/>
    </row>
    <row r="49" spans="1:10" s="16" customFormat="1" ht="12.75">
      <c r="A49" s="369"/>
      <c r="B49" s="164">
        <v>0</v>
      </c>
      <c r="C49" s="164"/>
      <c r="D49" s="370">
        <f t="shared" si="10"/>
        <v>0</v>
      </c>
      <c r="E49" s="19"/>
      <c r="F49" s="369"/>
      <c r="G49" s="164">
        <v>0</v>
      </c>
      <c r="H49" s="164"/>
      <c r="I49" s="370">
        <f t="shared" si="11"/>
        <v>0</v>
      </c>
      <c r="J49" s="17"/>
    </row>
    <row r="50" spans="1:10" s="16" customFormat="1" ht="13.5" thickBot="1">
      <c r="A50" s="371"/>
      <c r="B50" s="426">
        <v>0</v>
      </c>
      <c r="C50" s="426"/>
      <c r="D50" s="373">
        <f t="shared" si="10"/>
        <v>0</v>
      </c>
      <c r="E50" s="19"/>
      <c r="F50" s="371"/>
      <c r="G50" s="426">
        <v>0</v>
      </c>
      <c r="H50" s="426"/>
      <c r="I50" s="373">
        <f t="shared" si="11"/>
        <v>0</v>
      </c>
      <c r="J50" s="17"/>
    </row>
    <row r="51" spans="1:21" ht="12.75">
      <c r="A51" s="80" t="s">
        <v>101</v>
      </c>
      <c r="B51" s="598">
        <f>SUM(D32:D50)</f>
        <v>61.5</v>
      </c>
      <c r="C51" s="598"/>
      <c r="D51" s="599"/>
      <c r="F51" s="80" t="s">
        <v>101</v>
      </c>
      <c r="G51" s="598">
        <f>SUM(I32:I50)</f>
        <v>72.5</v>
      </c>
      <c r="H51" s="598"/>
      <c r="I51" s="599"/>
      <c r="J51" s="28"/>
      <c r="K51"/>
      <c r="N51"/>
      <c r="O51"/>
      <c r="P51"/>
      <c r="Q51"/>
      <c r="S51"/>
      <c r="T51"/>
      <c r="U51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/>
      <c r="N52"/>
      <c r="O52"/>
      <c r="P52"/>
      <c r="Q52"/>
      <c r="S52"/>
      <c r="T52"/>
      <c r="U52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/>
      <c r="N53"/>
      <c r="O53"/>
      <c r="P53"/>
      <c r="Q53"/>
      <c r="S53"/>
      <c r="T53"/>
      <c r="U53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>
        <v>4</v>
      </c>
      <c r="H54" s="592"/>
      <c r="I54" s="548"/>
      <c r="J54" s="28"/>
      <c r="K54"/>
      <c r="N54"/>
      <c r="O54"/>
      <c r="P54"/>
      <c r="Q54"/>
      <c r="S54"/>
      <c r="T54"/>
      <c r="U54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>
        <v>2</v>
      </c>
      <c r="H55" s="592"/>
      <c r="I55" s="548"/>
      <c r="J55" s="28"/>
      <c r="K55"/>
      <c r="N55"/>
      <c r="O55"/>
      <c r="P55"/>
      <c r="Q55"/>
      <c r="S55"/>
      <c r="T55"/>
      <c r="U55"/>
    </row>
    <row r="56" spans="1:21" ht="12.75">
      <c r="A56" s="78" t="s">
        <v>100</v>
      </c>
      <c r="B56" s="592">
        <v>-1</v>
      </c>
      <c r="C56" s="592"/>
      <c r="D56" s="548"/>
      <c r="F56" s="78" t="s">
        <v>100</v>
      </c>
      <c r="G56" s="592">
        <v>1</v>
      </c>
      <c r="H56" s="592"/>
      <c r="I56" s="548"/>
      <c r="J56" s="28"/>
      <c r="K56"/>
      <c r="N56"/>
      <c r="O56"/>
      <c r="P56"/>
      <c r="Q56"/>
      <c r="S56"/>
      <c r="T56"/>
      <c r="U56"/>
    </row>
    <row r="57" spans="1:21" ht="18">
      <c r="A57" s="152" t="s">
        <v>8</v>
      </c>
      <c r="B57" s="593">
        <f>SUM(B51:D56)</f>
        <v>62.5</v>
      </c>
      <c r="C57" s="593"/>
      <c r="D57" s="594"/>
      <c r="E57" s="153"/>
      <c r="F57" s="152" t="s">
        <v>8</v>
      </c>
      <c r="G57" s="593">
        <f>SUM(G51:I56)</f>
        <v>79.5</v>
      </c>
      <c r="H57" s="593"/>
      <c r="I57" s="594"/>
      <c r="J57" s="162"/>
      <c r="K57"/>
      <c r="N57"/>
      <c r="O57"/>
      <c r="P57"/>
      <c r="Q57"/>
      <c r="S57"/>
      <c r="T57"/>
      <c r="U57"/>
    </row>
    <row r="58" spans="1:21" ht="37.5">
      <c r="A58" s="156">
        <v>0</v>
      </c>
      <c r="F58" s="157">
        <v>3</v>
      </c>
      <c r="K58"/>
      <c r="N58"/>
      <c r="O58"/>
      <c r="P58"/>
      <c r="Q58"/>
      <c r="S58"/>
      <c r="T58"/>
      <c r="U58"/>
    </row>
  </sheetData>
  <sheetProtection/>
  <mergeCells count="39">
    <mergeCell ref="Q26:S26"/>
    <mergeCell ref="L22:N22"/>
    <mergeCell ref="Q22:S22"/>
    <mergeCell ref="L23:N23"/>
    <mergeCell ref="L24:N24"/>
    <mergeCell ref="Q24:S24"/>
    <mergeCell ref="L26:N26"/>
    <mergeCell ref="L25:N25"/>
    <mergeCell ref="Q25:S25"/>
    <mergeCell ref="L27:N27"/>
    <mergeCell ref="Q27:S27"/>
    <mergeCell ref="L28:N28"/>
    <mergeCell ref="Q28:S28"/>
    <mergeCell ref="B22:D22"/>
    <mergeCell ref="G22:I22"/>
    <mergeCell ref="B26:D26"/>
    <mergeCell ref="G26:I26"/>
    <mergeCell ref="G24:I24"/>
    <mergeCell ref="B23:D23"/>
    <mergeCell ref="B25:D25"/>
    <mergeCell ref="G25:I25"/>
    <mergeCell ref="B24:D24"/>
    <mergeCell ref="B53:D53"/>
    <mergeCell ref="G53:I53"/>
    <mergeCell ref="B52:D52"/>
    <mergeCell ref="B27:D27"/>
    <mergeCell ref="G27:I27"/>
    <mergeCell ref="B28:D28"/>
    <mergeCell ref="G28:I28"/>
    <mergeCell ref="B51:D51"/>
    <mergeCell ref="G51:I51"/>
    <mergeCell ref="B57:D57"/>
    <mergeCell ref="G57:I57"/>
    <mergeCell ref="B56:D56"/>
    <mergeCell ref="G56:I56"/>
    <mergeCell ref="B54:D54"/>
    <mergeCell ref="G54:I54"/>
    <mergeCell ref="B55:D55"/>
    <mergeCell ref="G55:I5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5.00390625" style="3" bestFit="1" customWidth="1"/>
    <col min="8" max="8" width="4.421875" style="3" customWidth="1"/>
    <col min="9" max="9" width="5.00390625" style="3" customWidth="1"/>
    <col min="10" max="10" width="8.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264</v>
      </c>
      <c r="K1" s="16"/>
    </row>
    <row r="2" spans="1:19" s="2" customFormat="1" ht="13.5" thickBot="1">
      <c r="A2" s="83" t="s">
        <v>568</v>
      </c>
      <c r="B2" s="376" t="s">
        <v>95</v>
      </c>
      <c r="C2" s="377" t="s">
        <v>96</v>
      </c>
      <c r="D2" s="85" t="s">
        <v>97</v>
      </c>
      <c r="E2" s="149"/>
      <c r="F2" s="362" t="s">
        <v>618</v>
      </c>
      <c r="G2" s="363" t="s">
        <v>95</v>
      </c>
      <c r="H2" s="364" t="s">
        <v>96</v>
      </c>
      <c r="I2" s="365" t="s">
        <v>97</v>
      </c>
      <c r="J2" s="161"/>
      <c r="K2" s="83" t="s">
        <v>571</v>
      </c>
      <c r="L2" s="376" t="s">
        <v>95</v>
      </c>
      <c r="M2" s="377" t="s">
        <v>96</v>
      </c>
      <c r="N2" s="85" t="s">
        <v>97</v>
      </c>
      <c r="O2" s="149"/>
      <c r="P2" s="362" t="s">
        <v>621</v>
      </c>
      <c r="Q2" s="363" t="s">
        <v>95</v>
      </c>
      <c r="R2" s="364" t="s">
        <v>96</v>
      </c>
      <c r="S2" s="36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367"/>
      <c r="H3" s="367"/>
      <c r="I3" s="368">
        <f>G3+H3</f>
        <v>0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>
        <v>5.5</v>
      </c>
      <c r="C5" s="164"/>
      <c r="D5" s="164">
        <f t="shared" si="0"/>
        <v>5.5</v>
      </c>
      <c r="E5" s="19"/>
      <c r="F5" s="369"/>
      <c r="G5" s="164"/>
      <c r="H5" s="164"/>
      <c r="I5" s="370">
        <f t="shared" si="1"/>
        <v>0</v>
      </c>
      <c r="J5" s="17"/>
      <c r="K5" s="369"/>
      <c r="L5" s="164">
        <v>5.5</v>
      </c>
      <c r="M5" s="164"/>
      <c r="N5" s="164">
        <f t="shared" si="2"/>
        <v>5.5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/>
      <c r="H6" s="164"/>
      <c r="I6" s="370">
        <f t="shared" si="1"/>
        <v>0</v>
      </c>
      <c r="J6" s="17"/>
      <c r="K6" s="369"/>
      <c r="L6" s="164">
        <v>5.5</v>
      </c>
      <c r="M6" s="164"/>
      <c r="N6" s="164">
        <f t="shared" si="2"/>
        <v>5.5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/>
      <c r="H7" s="164"/>
      <c r="I7" s="370">
        <f t="shared" si="1"/>
        <v>0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75.5</v>
      </c>
      <c r="H8" s="164"/>
      <c r="I8" s="370">
        <f t="shared" si="1"/>
        <v>75.5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>
        <v>5.5</v>
      </c>
      <c r="C9" s="164"/>
      <c r="D9" s="164">
        <f t="shared" si="0"/>
        <v>5.5</v>
      </c>
      <c r="E9" s="19"/>
      <c r="F9" s="369"/>
      <c r="G9" s="164"/>
      <c r="H9" s="164"/>
      <c r="I9" s="370">
        <f t="shared" si="1"/>
        <v>0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67.5</v>
      </c>
      <c r="R10" s="164"/>
      <c r="S10" s="370">
        <f t="shared" si="3"/>
        <v>67.5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>
        <v>6</v>
      </c>
      <c r="M12" s="164">
        <v>6</v>
      </c>
      <c r="N12" s="164">
        <f t="shared" si="2"/>
        <v>12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64.5</v>
      </c>
      <c r="C22" s="592"/>
      <c r="D22" s="548"/>
      <c r="F22" s="80" t="s">
        <v>101</v>
      </c>
      <c r="G22" s="598">
        <f>SUM(I3:I21)</f>
        <v>75.5</v>
      </c>
      <c r="H22" s="598"/>
      <c r="I22" s="599"/>
      <c r="J22" s="28"/>
      <c r="K22" s="78" t="s">
        <v>101</v>
      </c>
      <c r="L22" s="592">
        <f>SUM(N3:N21)</f>
        <v>70.5</v>
      </c>
      <c r="M22" s="592"/>
      <c r="N22" s="548"/>
      <c r="P22" s="80" t="s">
        <v>101</v>
      </c>
      <c r="Q22" s="598">
        <f>SUM(S3:S21)</f>
        <v>67.5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1</v>
      </c>
      <c r="H25" s="592"/>
      <c r="I25" s="548"/>
      <c r="J25" s="28"/>
      <c r="K25" s="78" t="s">
        <v>102</v>
      </c>
      <c r="L25" s="595">
        <v>3</v>
      </c>
      <c r="M25" s="592"/>
      <c r="N25" s="548"/>
      <c r="P25" s="78" t="s">
        <v>102</v>
      </c>
      <c r="Q25" s="595">
        <v>2</v>
      </c>
      <c r="R25" s="592"/>
      <c r="S25" s="548"/>
      <c r="T25" s="116"/>
      <c r="U25" s="116"/>
    </row>
    <row r="26" spans="1:21" ht="12.75">
      <c r="A26" s="78" t="s">
        <v>99</v>
      </c>
      <c r="B26" s="592">
        <v>-1</v>
      </c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>
        <v>2</v>
      </c>
      <c r="M26" s="592"/>
      <c r="N26" s="548"/>
      <c r="P26" s="78" t="s">
        <v>99</v>
      </c>
      <c r="Q26" s="592">
        <v>1</v>
      </c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66.5</v>
      </c>
      <c r="C28" s="593"/>
      <c r="D28" s="594"/>
      <c r="E28" s="153"/>
      <c r="F28" s="152" t="s">
        <v>8</v>
      </c>
      <c r="G28" s="593">
        <f>SUM(G22:I27)</f>
        <v>76.5</v>
      </c>
      <c r="H28" s="593"/>
      <c r="I28" s="594"/>
      <c r="J28" s="162"/>
      <c r="K28" s="152" t="s">
        <v>8</v>
      </c>
      <c r="L28" s="593">
        <f>SUM(L22:N27)</f>
        <v>77.5</v>
      </c>
      <c r="M28" s="593"/>
      <c r="N28" s="594"/>
      <c r="O28" s="153"/>
      <c r="P28" s="152" t="s">
        <v>8</v>
      </c>
      <c r="Q28" s="593">
        <f>SUM(Q22:S27)</f>
        <v>70.5</v>
      </c>
      <c r="R28" s="593"/>
      <c r="S28" s="594"/>
      <c r="T28" s="155"/>
      <c r="U28" s="155"/>
    </row>
    <row r="29" spans="1:21" ht="35.25" customHeight="1">
      <c r="A29" s="156">
        <v>1</v>
      </c>
      <c r="F29" s="157">
        <v>2</v>
      </c>
      <c r="K29" s="156">
        <v>2</v>
      </c>
      <c r="P29" s="157">
        <v>1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567</v>
      </c>
      <c r="B31" s="376" t="s">
        <v>95</v>
      </c>
      <c r="C31" s="377" t="s">
        <v>96</v>
      </c>
      <c r="D31" s="85" t="s">
        <v>97</v>
      </c>
      <c r="E31" s="149"/>
      <c r="F31" s="362" t="s">
        <v>615</v>
      </c>
      <c r="G31" s="363" t="s">
        <v>95</v>
      </c>
      <c r="H31" s="364" t="s">
        <v>96</v>
      </c>
      <c r="I31" s="36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367"/>
      <c r="H32" s="367"/>
      <c r="I32" s="368">
        <f>G32+H32</f>
        <v>0</v>
      </c>
      <c r="J32" s="17"/>
    </row>
    <row r="33" spans="1:10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/>
      <c r="H33" s="164"/>
      <c r="I33" s="370">
        <f aca="true" t="shared" si="9" ref="I33:I42">G33+H33</f>
        <v>0</v>
      </c>
      <c r="J33" s="17"/>
    </row>
    <row r="34" spans="1:10" s="16" customFormat="1" ht="12.75">
      <c r="A34" s="369"/>
      <c r="B34" s="164">
        <v>5.5</v>
      </c>
      <c r="C34" s="164"/>
      <c r="D34" s="164">
        <f t="shared" si="8"/>
        <v>5.5</v>
      </c>
      <c r="E34" s="19"/>
      <c r="F34" s="369"/>
      <c r="G34" s="164"/>
      <c r="H34" s="164"/>
      <c r="I34" s="370">
        <f t="shared" si="9"/>
        <v>0</v>
      </c>
      <c r="J34" s="17"/>
    </row>
    <row r="35" spans="1:10" s="16" customFormat="1" ht="12.75">
      <c r="A35" s="369"/>
      <c r="B35" s="164">
        <v>5.5</v>
      </c>
      <c r="C35" s="164"/>
      <c r="D35" s="164">
        <f t="shared" si="8"/>
        <v>5.5</v>
      </c>
      <c r="E35" s="19"/>
      <c r="F35" s="369"/>
      <c r="G35" s="164"/>
      <c r="H35" s="164"/>
      <c r="I35" s="370">
        <f t="shared" si="9"/>
        <v>0</v>
      </c>
      <c r="J35" s="17"/>
    </row>
    <row r="36" spans="1:10" s="16" customFormat="1" ht="12.75">
      <c r="A36" s="369"/>
      <c r="B36" s="164">
        <v>5.5</v>
      </c>
      <c r="C36" s="164"/>
      <c r="D36" s="164">
        <f t="shared" si="8"/>
        <v>5.5</v>
      </c>
      <c r="E36" s="19"/>
      <c r="F36" s="369"/>
      <c r="G36" s="164"/>
      <c r="H36" s="164"/>
      <c r="I36" s="370">
        <f t="shared" si="9"/>
        <v>0</v>
      </c>
      <c r="J36" s="17"/>
    </row>
    <row r="37" spans="1:10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80.5</v>
      </c>
      <c r="H37" s="164"/>
      <c r="I37" s="370">
        <f t="shared" si="9"/>
        <v>80.5</v>
      </c>
      <c r="J37" s="17"/>
    </row>
    <row r="38" spans="1:10" s="16" customFormat="1" ht="12.75">
      <c r="A38" s="369"/>
      <c r="B38" s="164">
        <v>6</v>
      </c>
      <c r="C38" s="164"/>
      <c r="D38" s="164">
        <f t="shared" si="8"/>
        <v>6</v>
      </c>
      <c r="E38" s="19"/>
      <c r="F38" s="369"/>
      <c r="G38" s="164"/>
      <c r="H38" s="164"/>
      <c r="I38" s="370">
        <f t="shared" si="9"/>
        <v>0</v>
      </c>
      <c r="J38" s="17"/>
    </row>
    <row r="39" spans="1:10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/>
      <c r="H39" s="164"/>
      <c r="I39" s="370">
        <f t="shared" si="9"/>
        <v>0</v>
      </c>
      <c r="J39" s="17"/>
    </row>
    <row r="40" spans="1:10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/>
      <c r="H40" s="164"/>
      <c r="I40" s="370">
        <f t="shared" si="9"/>
        <v>0</v>
      </c>
      <c r="J40" s="17"/>
    </row>
    <row r="41" spans="1:10" s="16" customFormat="1" ht="12.75">
      <c r="A41" s="369"/>
      <c r="B41" s="164">
        <v>6</v>
      </c>
      <c r="C41" s="164">
        <v>9</v>
      </c>
      <c r="D41" s="164">
        <f t="shared" si="8"/>
        <v>15</v>
      </c>
      <c r="E41" s="19"/>
      <c r="F41" s="369"/>
      <c r="G41" s="164"/>
      <c r="H41" s="164"/>
      <c r="I41" s="370">
        <f t="shared" si="9"/>
        <v>0</v>
      </c>
      <c r="J41" s="17"/>
    </row>
    <row r="42" spans="1:10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372"/>
      <c r="H42" s="372"/>
      <c r="I42" s="373">
        <f t="shared" si="9"/>
        <v>0</v>
      </c>
      <c r="J42" s="17"/>
    </row>
    <row r="43" spans="1:10" s="16" customFormat="1" ht="13.5" thickBot="1">
      <c r="A43" s="374"/>
      <c r="B43" s="164"/>
      <c r="C43" s="164"/>
      <c r="D43" s="164"/>
      <c r="E43" s="19"/>
      <c r="F43" s="374"/>
      <c r="G43" s="375"/>
      <c r="H43" s="375"/>
      <c r="I43" s="375"/>
      <c r="J43" s="17"/>
    </row>
    <row r="44" spans="1:10" s="16" customFormat="1" ht="12.75">
      <c r="A44" s="366"/>
      <c r="B44" s="164">
        <v>0</v>
      </c>
      <c r="C44" s="164"/>
      <c r="D44" s="164">
        <f aca="true" t="shared" si="10" ref="D44:D50">B44+C44</f>
        <v>0</v>
      </c>
      <c r="E44" s="19"/>
      <c r="F44" s="366"/>
      <c r="G44" s="367"/>
      <c r="H44" s="367"/>
      <c r="I44" s="368">
        <f aca="true" t="shared" si="11" ref="I44:I50">G44+H44</f>
        <v>0</v>
      </c>
      <c r="J44" s="17"/>
    </row>
    <row r="45" spans="1:10" s="16" customFormat="1" ht="12.75">
      <c r="A45" s="369"/>
      <c r="B45" s="164">
        <v>0</v>
      </c>
      <c r="C45" s="164"/>
      <c r="D45" s="164">
        <f t="shared" si="10"/>
        <v>0</v>
      </c>
      <c r="E45" s="19"/>
      <c r="F45" s="369"/>
      <c r="G45" s="164"/>
      <c r="H45" s="164"/>
      <c r="I45" s="370">
        <f t="shared" si="11"/>
        <v>0</v>
      </c>
      <c r="J45" s="17"/>
    </row>
    <row r="46" spans="1:10" s="16" customFormat="1" ht="12.75">
      <c r="A46" s="369"/>
      <c r="B46" s="164">
        <v>0</v>
      </c>
      <c r="C46" s="164"/>
      <c r="D46" s="164">
        <f t="shared" si="10"/>
        <v>0</v>
      </c>
      <c r="E46" s="19"/>
      <c r="F46" s="369"/>
      <c r="G46" s="164"/>
      <c r="H46" s="164"/>
      <c r="I46" s="370">
        <f t="shared" si="11"/>
        <v>0</v>
      </c>
      <c r="J46" s="17"/>
    </row>
    <row r="47" spans="1:10" s="16" customFormat="1" ht="12.75">
      <c r="A47" s="369"/>
      <c r="B47" s="164">
        <v>0</v>
      </c>
      <c r="C47" s="164"/>
      <c r="D47" s="164">
        <f t="shared" si="10"/>
        <v>0</v>
      </c>
      <c r="E47" s="19"/>
      <c r="F47" s="369"/>
      <c r="G47" s="164"/>
      <c r="H47" s="164"/>
      <c r="I47" s="370">
        <f t="shared" si="11"/>
        <v>0</v>
      </c>
      <c r="J47" s="17"/>
    </row>
    <row r="48" spans="1:10" s="16" customFormat="1" ht="12.75">
      <c r="A48" s="369"/>
      <c r="B48" s="164">
        <v>0</v>
      </c>
      <c r="C48" s="164"/>
      <c r="D48" s="164">
        <f t="shared" si="10"/>
        <v>0</v>
      </c>
      <c r="E48" s="19"/>
      <c r="F48" s="369"/>
      <c r="G48" s="164"/>
      <c r="H48" s="164"/>
      <c r="I48" s="370">
        <f t="shared" si="11"/>
        <v>0</v>
      </c>
      <c r="J48" s="17"/>
    </row>
    <row r="49" spans="1:10" s="16" customFormat="1" ht="12.75">
      <c r="A49" s="369"/>
      <c r="B49" s="164">
        <v>0</v>
      </c>
      <c r="C49" s="164"/>
      <c r="D49" s="164">
        <f t="shared" si="10"/>
        <v>0</v>
      </c>
      <c r="E49" s="19"/>
      <c r="F49" s="369"/>
      <c r="G49" s="164"/>
      <c r="H49" s="164"/>
      <c r="I49" s="370">
        <f t="shared" si="11"/>
        <v>0</v>
      </c>
      <c r="J49" s="17"/>
    </row>
    <row r="50" spans="1:10" s="16" customFormat="1" ht="13.5" thickBot="1">
      <c r="A50" s="371"/>
      <c r="B50" s="5">
        <v>0</v>
      </c>
      <c r="C50" s="5"/>
      <c r="D50" s="164">
        <f t="shared" si="10"/>
        <v>0</v>
      </c>
      <c r="E50" s="19"/>
      <c r="F50" s="371"/>
      <c r="G50" s="372"/>
      <c r="H50" s="372"/>
      <c r="I50" s="373">
        <f t="shared" si="11"/>
        <v>0</v>
      </c>
      <c r="J50" s="17"/>
    </row>
    <row r="51" spans="1:19" ht="12.75">
      <c r="A51" s="78" t="s">
        <v>101</v>
      </c>
      <c r="B51" s="592">
        <f>SUM(D32:D50)</f>
        <v>73</v>
      </c>
      <c r="C51" s="592"/>
      <c r="D51" s="548"/>
      <c r="F51" s="80" t="s">
        <v>101</v>
      </c>
      <c r="G51" s="598">
        <f>SUM(I32:I50)</f>
        <v>80.5</v>
      </c>
      <c r="H51" s="598"/>
      <c r="I51" s="599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595">
        <v>-1</v>
      </c>
      <c r="C54" s="592"/>
      <c r="D54" s="548"/>
      <c r="F54" s="78" t="s">
        <v>102</v>
      </c>
      <c r="G54" s="595">
        <v>3</v>
      </c>
      <c r="H54" s="592"/>
      <c r="I54" s="548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>
        <v>1</v>
      </c>
      <c r="H55" s="592"/>
      <c r="I55" s="548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592">
        <v>-2</v>
      </c>
      <c r="C56" s="592"/>
      <c r="D56" s="548"/>
      <c r="F56" s="78" t="s">
        <v>100</v>
      </c>
      <c r="G56" s="592">
        <v>2</v>
      </c>
      <c r="H56" s="592"/>
      <c r="I56" s="548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593">
        <f>SUM(B51:D56)</f>
        <v>72</v>
      </c>
      <c r="C57" s="593"/>
      <c r="D57" s="594"/>
      <c r="E57" s="153"/>
      <c r="F57" s="152" t="s">
        <v>8</v>
      </c>
      <c r="G57" s="593">
        <f>SUM(G51:I56)</f>
        <v>86.5</v>
      </c>
      <c r="H57" s="593"/>
      <c r="I57" s="59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4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A58" sqref="A58:F58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00390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5.00390625" style="3" bestFit="1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265</v>
      </c>
      <c r="K1" s="16"/>
    </row>
    <row r="2" spans="1:19" s="2" customFormat="1" ht="13.5" thickBot="1">
      <c r="A2" s="83" t="s">
        <v>375</v>
      </c>
      <c r="B2" s="376" t="s">
        <v>95</v>
      </c>
      <c r="C2" s="377" t="s">
        <v>96</v>
      </c>
      <c r="D2" s="85" t="s">
        <v>97</v>
      </c>
      <c r="E2" s="149"/>
      <c r="F2" s="362" t="s">
        <v>177</v>
      </c>
      <c r="G2" s="363" t="s">
        <v>95</v>
      </c>
      <c r="H2" s="364" t="s">
        <v>96</v>
      </c>
      <c r="I2" s="365" t="s">
        <v>97</v>
      </c>
      <c r="J2" s="161"/>
      <c r="K2" s="83" t="s">
        <v>685</v>
      </c>
      <c r="L2" s="376" t="s">
        <v>95</v>
      </c>
      <c r="M2" s="377" t="s">
        <v>96</v>
      </c>
      <c r="N2" s="85" t="s">
        <v>97</v>
      </c>
      <c r="O2" s="149"/>
      <c r="P2" s="362" t="s">
        <v>43</v>
      </c>
      <c r="Q2" s="363" t="s">
        <v>95</v>
      </c>
      <c r="R2" s="364" t="s">
        <v>96</v>
      </c>
      <c r="S2" s="36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367"/>
      <c r="H3" s="367"/>
      <c r="I3" s="368">
        <f>G3+H3</f>
        <v>0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>
        <v>5.5</v>
      </c>
      <c r="C5" s="164"/>
      <c r="D5" s="164">
        <f t="shared" si="0"/>
        <v>5.5</v>
      </c>
      <c r="E5" s="19"/>
      <c r="F5" s="369"/>
      <c r="G5" s="164"/>
      <c r="H5" s="164"/>
      <c r="I5" s="370">
        <f t="shared" si="1"/>
        <v>0</v>
      </c>
      <c r="J5" s="17"/>
      <c r="K5" s="369"/>
      <c r="L5" s="164">
        <v>6</v>
      </c>
      <c r="M5" s="164"/>
      <c r="N5" s="164">
        <f t="shared" si="2"/>
        <v>6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>
        <v>5.5</v>
      </c>
      <c r="C6" s="164"/>
      <c r="D6" s="164">
        <f t="shared" si="0"/>
        <v>5.5</v>
      </c>
      <c r="E6" s="19"/>
      <c r="F6" s="369"/>
      <c r="G6" s="164"/>
      <c r="H6" s="164"/>
      <c r="I6" s="370">
        <f t="shared" si="1"/>
        <v>0</v>
      </c>
      <c r="J6" s="17"/>
      <c r="K6" s="369"/>
      <c r="L6" s="164">
        <v>6</v>
      </c>
      <c r="M6" s="164"/>
      <c r="N6" s="164">
        <f t="shared" si="2"/>
        <v>6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/>
      <c r="H7" s="164"/>
      <c r="I7" s="370">
        <f t="shared" si="1"/>
        <v>0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>
        <v>61.5</v>
      </c>
      <c r="R7" s="164"/>
      <c r="S7" s="370">
        <f t="shared" si="3"/>
        <v>61.5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/>
      <c r="H8" s="164"/>
      <c r="I8" s="370">
        <f t="shared" si="1"/>
        <v>0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>
        <v>7</v>
      </c>
      <c r="C9" s="164"/>
      <c r="D9" s="164">
        <f t="shared" si="0"/>
        <v>7</v>
      </c>
      <c r="E9" s="19"/>
      <c r="F9" s="369"/>
      <c r="G9" s="164">
        <v>68</v>
      </c>
      <c r="H9" s="164"/>
      <c r="I9" s="370">
        <f t="shared" si="1"/>
        <v>68</v>
      </c>
      <c r="J9" s="17"/>
      <c r="K9" s="369"/>
      <c r="L9" s="164">
        <v>7</v>
      </c>
      <c r="M9" s="164"/>
      <c r="N9" s="164">
        <f t="shared" si="2"/>
        <v>7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>
        <v>6.5</v>
      </c>
      <c r="C10" s="164"/>
      <c r="D10" s="164">
        <f t="shared" si="0"/>
        <v>6.5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>
        <v>7</v>
      </c>
      <c r="M10" s="164"/>
      <c r="N10" s="164">
        <f t="shared" si="2"/>
        <v>7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>
        <v>6.5</v>
      </c>
      <c r="M11" s="164"/>
      <c r="N11" s="164">
        <f t="shared" si="2"/>
        <v>6.5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>
        <v>6</v>
      </c>
      <c r="C12" s="164">
        <v>15</v>
      </c>
      <c r="D12" s="164">
        <f t="shared" si="0"/>
        <v>21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>
        <v>6</v>
      </c>
      <c r="M12" s="164">
        <v>15</v>
      </c>
      <c r="N12" s="164">
        <f t="shared" si="2"/>
        <v>21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375"/>
      <c r="H14" s="375"/>
      <c r="I14" s="375"/>
      <c r="J14" s="17"/>
      <c r="K14" s="374"/>
      <c r="L14" s="164"/>
      <c r="M14" s="164"/>
      <c r="N14" s="164"/>
      <c r="O14" s="19"/>
      <c r="P14" s="374"/>
      <c r="Q14" s="375"/>
      <c r="R14" s="375"/>
      <c r="S14" s="375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372"/>
      <c r="H21" s="372"/>
      <c r="I21" s="373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372"/>
      <c r="R21" s="372"/>
      <c r="S21" s="373">
        <f t="shared" si="7"/>
        <v>0</v>
      </c>
    </row>
    <row r="22" spans="1:21" ht="12.75">
      <c r="A22" s="78" t="s">
        <v>101</v>
      </c>
      <c r="B22" s="592">
        <f>SUM(D3:D21)</f>
        <v>81</v>
      </c>
      <c r="C22" s="592"/>
      <c r="D22" s="548"/>
      <c r="F22" s="80" t="s">
        <v>101</v>
      </c>
      <c r="G22" s="598">
        <f>SUM(I3:I21)</f>
        <v>68</v>
      </c>
      <c r="H22" s="598"/>
      <c r="I22" s="599"/>
      <c r="J22" s="28"/>
      <c r="K22" s="78" t="s">
        <v>101</v>
      </c>
      <c r="L22" s="592">
        <f>SUM(N3:N21)</f>
        <v>83</v>
      </c>
      <c r="M22" s="592"/>
      <c r="N22" s="548"/>
      <c r="P22" s="80" t="s">
        <v>101</v>
      </c>
      <c r="Q22" s="598">
        <f>SUM(S3:S21)</f>
        <v>61.5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>
        <v>2</v>
      </c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>
        <v>-1</v>
      </c>
      <c r="C26" s="592"/>
      <c r="D26" s="548"/>
      <c r="F26" s="78" t="s">
        <v>99</v>
      </c>
      <c r="G26" s="592">
        <v>1</v>
      </c>
      <c r="H26" s="592"/>
      <c r="I26" s="548"/>
      <c r="J26" s="28"/>
      <c r="K26" s="78" t="s">
        <v>99</v>
      </c>
      <c r="L26" s="592">
        <v>4</v>
      </c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82</v>
      </c>
      <c r="C28" s="593"/>
      <c r="D28" s="594"/>
      <c r="E28" s="153"/>
      <c r="F28" s="152" t="s">
        <v>8</v>
      </c>
      <c r="G28" s="593">
        <f>SUM(G22:I27)</f>
        <v>71</v>
      </c>
      <c r="H28" s="593"/>
      <c r="I28" s="594"/>
      <c r="J28" s="162"/>
      <c r="K28" s="152" t="s">
        <v>8</v>
      </c>
      <c r="L28" s="593">
        <f>SUM(L22:N27)</f>
        <v>89</v>
      </c>
      <c r="M28" s="593"/>
      <c r="N28" s="594"/>
      <c r="O28" s="153"/>
      <c r="P28" s="152" t="s">
        <v>8</v>
      </c>
      <c r="Q28" s="593">
        <f>SUM(Q22:S27)</f>
        <v>61.5</v>
      </c>
      <c r="R28" s="593"/>
      <c r="S28" s="594"/>
      <c r="T28" s="155"/>
      <c r="U28" s="155"/>
    </row>
    <row r="29" spans="1:21" ht="35.25" customHeight="1">
      <c r="A29" s="156">
        <v>3</v>
      </c>
      <c r="F29" s="157">
        <v>1</v>
      </c>
      <c r="K29" s="156">
        <v>4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570</v>
      </c>
      <c r="B31" s="376" t="s">
        <v>95</v>
      </c>
      <c r="C31" s="377" t="s">
        <v>96</v>
      </c>
      <c r="D31" s="85" t="s">
        <v>97</v>
      </c>
      <c r="E31" s="149"/>
      <c r="F31" s="362" t="s">
        <v>182</v>
      </c>
      <c r="G31" s="363" t="s">
        <v>95</v>
      </c>
      <c r="H31" s="364" t="s">
        <v>96</v>
      </c>
      <c r="I31" s="36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367"/>
      <c r="H32" s="367"/>
      <c r="I32" s="368">
        <f>G32+H32</f>
        <v>0</v>
      </c>
      <c r="J32" s="17"/>
    </row>
    <row r="33" spans="1:10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/>
      <c r="H33" s="164"/>
      <c r="I33" s="370">
        <f aca="true" t="shared" si="9" ref="I33:I42">G33+H33</f>
        <v>0</v>
      </c>
      <c r="J33" s="17"/>
    </row>
    <row r="34" spans="1:10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/>
      <c r="H34" s="164"/>
      <c r="I34" s="370">
        <f t="shared" si="9"/>
        <v>0</v>
      </c>
      <c r="J34" s="17"/>
    </row>
    <row r="35" spans="1:10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/>
      <c r="H35" s="164"/>
      <c r="I35" s="370">
        <f t="shared" si="9"/>
        <v>0</v>
      </c>
      <c r="J35" s="17"/>
    </row>
    <row r="36" spans="1:10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/>
      <c r="H36" s="164"/>
      <c r="I36" s="370">
        <f t="shared" si="9"/>
        <v>0</v>
      </c>
      <c r="J36" s="17"/>
    </row>
    <row r="37" spans="1:10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/>
      <c r="H37" s="164"/>
      <c r="I37" s="370">
        <f t="shared" si="9"/>
        <v>0</v>
      </c>
      <c r="J37" s="17"/>
    </row>
    <row r="38" spans="1:10" s="16" customFormat="1" ht="12.75">
      <c r="A38" s="369"/>
      <c r="B38" s="164">
        <v>7</v>
      </c>
      <c r="C38" s="164"/>
      <c r="D38" s="164">
        <f t="shared" si="8"/>
        <v>7</v>
      </c>
      <c r="E38" s="19"/>
      <c r="F38" s="369"/>
      <c r="G38" s="164"/>
      <c r="H38" s="164"/>
      <c r="I38" s="370">
        <f t="shared" si="9"/>
        <v>0</v>
      </c>
      <c r="J38" s="17"/>
    </row>
    <row r="39" spans="1:10" s="16" customFormat="1" ht="12.75">
      <c r="A39" s="369"/>
      <c r="B39" s="164">
        <v>7</v>
      </c>
      <c r="C39" s="164"/>
      <c r="D39" s="164">
        <f t="shared" si="8"/>
        <v>7</v>
      </c>
      <c r="E39" s="19"/>
      <c r="F39" s="369"/>
      <c r="G39" s="164"/>
      <c r="H39" s="164"/>
      <c r="I39" s="370">
        <f t="shared" si="9"/>
        <v>0</v>
      </c>
      <c r="J39" s="17"/>
    </row>
    <row r="40" spans="1:10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74</v>
      </c>
      <c r="H40" s="164"/>
      <c r="I40" s="370">
        <f t="shared" si="9"/>
        <v>74</v>
      </c>
      <c r="J40" s="17"/>
    </row>
    <row r="41" spans="1:10" s="16" customFormat="1" ht="12.75">
      <c r="A41" s="369"/>
      <c r="B41" s="164">
        <v>6</v>
      </c>
      <c r="C41" s="164">
        <v>12</v>
      </c>
      <c r="D41" s="164">
        <f t="shared" si="8"/>
        <v>18</v>
      </c>
      <c r="E41" s="19"/>
      <c r="F41" s="369"/>
      <c r="G41" s="164"/>
      <c r="H41" s="164"/>
      <c r="I41" s="370">
        <f t="shared" si="9"/>
        <v>0</v>
      </c>
      <c r="J41" s="17"/>
    </row>
    <row r="42" spans="1:10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372"/>
      <c r="H42" s="372"/>
      <c r="I42" s="373">
        <f t="shared" si="9"/>
        <v>0</v>
      </c>
      <c r="J42" s="17"/>
    </row>
    <row r="43" spans="1:10" s="16" customFormat="1" ht="13.5" thickBot="1">
      <c r="A43" s="374"/>
      <c r="B43" s="164"/>
      <c r="C43" s="164"/>
      <c r="D43" s="164"/>
      <c r="E43" s="19"/>
      <c r="F43" s="374"/>
      <c r="G43" s="375"/>
      <c r="H43" s="375"/>
      <c r="I43" s="375"/>
      <c r="J43" s="17"/>
    </row>
    <row r="44" spans="1:10" s="16" customFormat="1" ht="12.75">
      <c r="A44" s="366"/>
      <c r="B44" s="164">
        <v>0</v>
      </c>
      <c r="C44" s="164"/>
      <c r="D44" s="164">
        <f aca="true" t="shared" si="10" ref="D44:D50">B44+C44</f>
        <v>0</v>
      </c>
      <c r="E44" s="19"/>
      <c r="F44" s="366"/>
      <c r="G44" s="367"/>
      <c r="H44" s="367"/>
      <c r="I44" s="368">
        <f aca="true" t="shared" si="11" ref="I44:I50">G44+H44</f>
        <v>0</v>
      </c>
      <c r="J44" s="17"/>
    </row>
    <row r="45" spans="1:10" s="16" customFormat="1" ht="12.75">
      <c r="A45" s="369"/>
      <c r="B45" s="164">
        <v>0</v>
      </c>
      <c r="C45" s="164"/>
      <c r="D45" s="164">
        <f t="shared" si="10"/>
        <v>0</v>
      </c>
      <c r="E45" s="19"/>
      <c r="F45" s="369"/>
      <c r="G45" s="164"/>
      <c r="H45" s="164"/>
      <c r="I45" s="370">
        <f t="shared" si="11"/>
        <v>0</v>
      </c>
      <c r="J45" s="17"/>
    </row>
    <row r="46" spans="1:10" s="16" customFormat="1" ht="12.75">
      <c r="A46" s="369"/>
      <c r="B46" s="164">
        <v>0</v>
      </c>
      <c r="C46" s="164"/>
      <c r="D46" s="164">
        <f t="shared" si="10"/>
        <v>0</v>
      </c>
      <c r="E46" s="19"/>
      <c r="F46" s="369"/>
      <c r="G46" s="164"/>
      <c r="H46" s="164"/>
      <c r="I46" s="370">
        <f t="shared" si="11"/>
        <v>0</v>
      </c>
      <c r="J46" s="17"/>
    </row>
    <row r="47" spans="1:10" s="16" customFormat="1" ht="12.75">
      <c r="A47" s="369"/>
      <c r="B47" s="164">
        <v>0</v>
      </c>
      <c r="C47" s="164"/>
      <c r="D47" s="164">
        <f t="shared" si="10"/>
        <v>0</v>
      </c>
      <c r="E47" s="19"/>
      <c r="F47" s="369"/>
      <c r="G47" s="164"/>
      <c r="H47" s="164"/>
      <c r="I47" s="370">
        <f t="shared" si="11"/>
        <v>0</v>
      </c>
      <c r="J47" s="17"/>
    </row>
    <row r="48" spans="1:10" s="16" customFormat="1" ht="12.75">
      <c r="A48" s="369"/>
      <c r="B48" s="164">
        <v>0</v>
      </c>
      <c r="C48" s="164"/>
      <c r="D48" s="164">
        <f t="shared" si="10"/>
        <v>0</v>
      </c>
      <c r="E48" s="19"/>
      <c r="F48" s="369"/>
      <c r="G48" s="164"/>
      <c r="H48" s="164"/>
      <c r="I48" s="370">
        <f t="shared" si="11"/>
        <v>0</v>
      </c>
      <c r="J48" s="17"/>
    </row>
    <row r="49" spans="1:10" s="16" customFormat="1" ht="12.75">
      <c r="A49" s="369"/>
      <c r="B49" s="164">
        <v>0</v>
      </c>
      <c r="C49" s="164"/>
      <c r="D49" s="164">
        <f t="shared" si="10"/>
        <v>0</v>
      </c>
      <c r="E49" s="19"/>
      <c r="F49" s="369"/>
      <c r="G49" s="164"/>
      <c r="H49" s="164"/>
      <c r="I49" s="370">
        <f t="shared" si="11"/>
        <v>0</v>
      </c>
      <c r="J49" s="17"/>
    </row>
    <row r="50" spans="1:10" s="16" customFormat="1" ht="13.5" thickBot="1">
      <c r="A50" s="371"/>
      <c r="B50" s="5">
        <v>0</v>
      </c>
      <c r="C50" s="5"/>
      <c r="D50" s="164">
        <f t="shared" si="10"/>
        <v>0</v>
      </c>
      <c r="E50" s="19"/>
      <c r="F50" s="371"/>
      <c r="G50" s="372"/>
      <c r="H50" s="372"/>
      <c r="I50" s="373">
        <f t="shared" si="11"/>
        <v>0</v>
      </c>
      <c r="J50" s="17"/>
    </row>
    <row r="51" spans="1:19" ht="12.75">
      <c r="A51" s="78" t="s">
        <v>101</v>
      </c>
      <c r="B51" s="592">
        <f>SUM(D32:D50)</f>
        <v>79.5</v>
      </c>
      <c r="C51" s="592"/>
      <c r="D51" s="548"/>
      <c r="F51" s="80" t="s">
        <v>101</v>
      </c>
      <c r="G51" s="598">
        <f>SUM(I32:I50)</f>
        <v>74</v>
      </c>
      <c r="H51" s="598"/>
      <c r="I51" s="599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592">
        <v>-1</v>
      </c>
      <c r="C55" s="592"/>
      <c r="D55" s="548"/>
      <c r="F55" s="78" t="s">
        <v>99</v>
      </c>
      <c r="G55" s="592"/>
      <c r="H55" s="592"/>
      <c r="I55" s="548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593">
        <f>SUM(B51:D56)</f>
        <v>80.5</v>
      </c>
      <c r="C57" s="593"/>
      <c r="D57" s="594"/>
      <c r="E57" s="153"/>
      <c r="F57" s="152" t="s">
        <v>8</v>
      </c>
      <c r="G57" s="593">
        <f>SUM(G51:I56)</f>
        <v>74</v>
      </c>
      <c r="H57" s="593"/>
      <c r="I57" s="594"/>
      <c r="J57" s="162"/>
      <c r="L57"/>
      <c r="M57"/>
      <c r="N57"/>
      <c r="O57"/>
      <c r="Q57"/>
      <c r="R57"/>
      <c r="S57"/>
    </row>
    <row r="58" spans="1:19" ht="37.5">
      <c r="A58" s="156">
        <v>3</v>
      </c>
      <c r="F58" s="157">
        <v>2</v>
      </c>
      <c r="L58"/>
      <c r="M58"/>
      <c r="N58"/>
      <c r="O58"/>
      <c r="Q58"/>
      <c r="R58"/>
      <c r="S58"/>
    </row>
  </sheetData>
  <sheetProtection/>
  <mergeCells count="39"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8515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268</v>
      </c>
      <c r="K1" s="16"/>
    </row>
    <row r="2" spans="1:19" s="2" customFormat="1" ht="13.5" thickBot="1">
      <c r="A2" s="83" t="s">
        <v>716</v>
      </c>
      <c r="B2" s="376" t="s">
        <v>95</v>
      </c>
      <c r="C2" s="377" t="s">
        <v>96</v>
      </c>
      <c r="D2" s="85" t="s">
        <v>97</v>
      </c>
      <c r="E2" s="149"/>
      <c r="F2" s="83" t="s">
        <v>645</v>
      </c>
      <c r="G2" s="376" t="s">
        <v>95</v>
      </c>
      <c r="H2" s="377" t="s">
        <v>96</v>
      </c>
      <c r="I2" s="85" t="s">
        <v>97</v>
      </c>
      <c r="J2" s="161"/>
      <c r="K2" s="83" t="s">
        <v>571</v>
      </c>
      <c r="L2" s="376" t="s">
        <v>95</v>
      </c>
      <c r="M2" s="377" t="s">
        <v>96</v>
      </c>
      <c r="N2" s="85" t="s">
        <v>97</v>
      </c>
      <c r="O2" s="149"/>
      <c r="P2" s="83" t="s">
        <v>685</v>
      </c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5.5</v>
      </c>
      <c r="C5" s="164"/>
      <c r="D5" s="164">
        <f t="shared" si="0"/>
        <v>5.5</v>
      </c>
      <c r="E5" s="19"/>
      <c r="F5" s="369"/>
      <c r="G5" s="164">
        <v>5.5</v>
      </c>
      <c r="H5" s="164"/>
      <c r="I5" s="164">
        <f t="shared" si="1"/>
        <v>5.5</v>
      </c>
      <c r="J5" s="17"/>
      <c r="K5" s="369"/>
      <c r="L5" s="164">
        <v>5.5</v>
      </c>
      <c r="M5" s="164"/>
      <c r="N5" s="164">
        <f t="shared" si="2"/>
        <v>5.5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5.5</v>
      </c>
      <c r="M6" s="164"/>
      <c r="N6" s="164">
        <f t="shared" si="2"/>
        <v>5.5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5.5</v>
      </c>
      <c r="M7" s="164"/>
      <c r="N7" s="164">
        <f t="shared" si="2"/>
        <v>5.5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6.5</v>
      </c>
      <c r="H9" s="164"/>
      <c r="I9" s="164">
        <f t="shared" si="1"/>
        <v>6.5</v>
      </c>
      <c r="J9" s="17"/>
      <c r="K9" s="369"/>
      <c r="L9" s="164">
        <v>5</v>
      </c>
      <c r="M9" s="164"/>
      <c r="N9" s="164">
        <f t="shared" si="2"/>
        <v>5</v>
      </c>
      <c r="O9" s="19"/>
      <c r="P9" s="369"/>
      <c r="Q9" s="164">
        <v>7</v>
      </c>
      <c r="R9" s="164"/>
      <c r="S9" s="164">
        <f t="shared" si="3"/>
        <v>7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>
        <v>3</v>
      </c>
      <c r="D12" s="164">
        <f t="shared" si="0"/>
        <v>9</v>
      </c>
      <c r="E12" s="19"/>
      <c r="F12" s="369"/>
      <c r="G12" s="164">
        <v>6</v>
      </c>
      <c r="H12" s="164">
        <v>6</v>
      </c>
      <c r="I12" s="164">
        <f t="shared" si="1"/>
        <v>12</v>
      </c>
      <c r="J12" s="17"/>
      <c r="K12" s="369"/>
      <c r="L12" s="164">
        <v>6</v>
      </c>
      <c r="M12" s="164">
        <v>3</v>
      </c>
      <c r="N12" s="164">
        <f t="shared" si="2"/>
        <v>9</v>
      </c>
      <c r="O12" s="19"/>
      <c r="P12" s="369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68</v>
      </c>
      <c r="C22" s="592"/>
      <c r="D22" s="548"/>
      <c r="F22" s="80" t="s">
        <v>101</v>
      </c>
      <c r="G22" s="598">
        <f>SUM(I3:I21)</f>
        <v>71.5</v>
      </c>
      <c r="H22" s="598"/>
      <c r="I22" s="599"/>
      <c r="J22" s="28"/>
      <c r="K22" s="78" t="s">
        <v>101</v>
      </c>
      <c r="L22" s="592">
        <f>SUM(N3:N21)</f>
        <v>66</v>
      </c>
      <c r="M22" s="592"/>
      <c r="N22" s="548"/>
      <c r="P22" s="80" t="s">
        <v>101</v>
      </c>
      <c r="Q22" s="598">
        <f>SUM(S3:S21)</f>
        <v>72.5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>
        <v>1</v>
      </c>
      <c r="C25" s="592"/>
      <c r="D25" s="548"/>
      <c r="F25" s="78" t="s">
        <v>102</v>
      </c>
      <c r="G25" s="595">
        <v>1</v>
      </c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>
        <v>3</v>
      </c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>
        <v>1</v>
      </c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>
        <v>-1</v>
      </c>
      <c r="M27" s="592"/>
      <c r="N27" s="548"/>
      <c r="P27" s="78" t="s">
        <v>100</v>
      </c>
      <c r="Q27" s="592">
        <v>1</v>
      </c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71</v>
      </c>
      <c r="C28" s="593"/>
      <c r="D28" s="594"/>
      <c r="E28" s="153"/>
      <c r="F28" s="152" t="s">
        <v>8</v>
      </c>
      <c r="G28" s="593">
        <f>SUM(G22:I27)</f>
        <v>72.5</v>
      </c>
      <c r="H28" s="593"/>
      <c r="I28" s="594"/>
      <c r="J28" s="162"/>
      <c r="K28" s="152" t="s">
        <v>8</v>
      </c>
      <c r="L28" s="593">
        <f>SUM(L22:N27)</f>
        <v>67</v>
      </c>
      <c r="M28" s="593"/>
      <c r="N28" s="594"/>
      <c r="O28" s="153"/>
      <c r="P28" s="152" t="s">
        <v>8</v>
      </c>
      <c r="Q28" s="593">
        <f>SUM(Q22:S27)</f>
        <v>77.5</v>
      </c>
      <c r="R28" s="593"/>
      <c r="S28" s="594"/>
      <c r="T28" s="155"/>
      <c r="U28" s="155"/>
    </row>
    <row r="29" spans="1:21" ht="35.25" customHeight="1">
      <c r="A29" s="156">
        <v>1</v>
      </c>
      <c r="F29" s="157">
        <v>2</v>
      </c>
      <c r="K29" s="156">
        <v>1</v>
      </c>
      <c r="P29" s="157">
        <v>2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717</v>
      </c>
      <c r="B31" s="376" t="s">
        <v>95</v>
      </c>
      <c r="C31" s="377" t="s">
        <v>96</v>
      </c>
      <c r="D31" s="85" t="s">
        <v>97</v>
      </c>
      <c r="E31" s="149"/>
      <c r="F31" s="83" t="s">
        <v>570</v>
      </c>
      <c r="G31" s="376" t="s">
        <v>95</v>
      </c>
      <c r="H31" s="377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>
        <v>5.5</v>
      </c>
      <c r="H34" s="164"/>
      <c r="I34" s="164">
        <f t="shared" si="9"/>
        <v>5.5</v>
      </c>
      <c r="J34" s="17"/>
    </row>
    <row r="35" spans="1:10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9"/>
      <c r="B38" s="164">
        <v>6.5</v>
      </c>
      <c r="C38" s="164"/>
      <c r="D38" s="164">
        <f t="shared" si="8"/>
        <v>6.5</v>
      </c>
      <c r="E38" s="19"/>
      <c r="F38" s="369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9"/>
      <c r="B41" s="164">
        <v>6</v>
      </c>
      <c r="C41" s="164">
        <v>3</v>
      </c>
      <c r="D41" s="164">
        <f t="shared" si="8"/>
        <v>9</v>
      </c>
      <c r="E41" s="19"/>
      <c r="F41" s="369"/>
      <c r="G41" s="164">
        <v>6</v>
      </c>
      <c r="H41" s="164">
        <v>3</v>
      </c>
      <c r="I41" s="164">
        <f t="shared" si="9"/>
        <v>9</v>
      </c>
      <c r="J41" s="17"/>
    </row>
    <row r="42" spans="1:10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4"/>
      <c r="B43" s="164"/>
      <c r="C43" s="164"/>
      <c r="D43" s="164"/>
      <c r="E43" s="19"/>
      <c r="F43" s="374"/>
      <c r="G43" s="164"/>
      <c r="H43" s="164"/>
      <c r="I43" s="164"/>
      <c r="J43" s="17"/>
    </row>
    <row r="44" spans="1:10" s="16" customFormat="1" ht="12.75">
      <c r="A44" s="366"/>
      <c r="B44" s="164">
        <v>0</v>
      </c>
      <c r="C44" s="164"/>
      <c r="D44" s="164">
        <f aca="true" t="shared" si="10" ref="D44:D50">B44+C44</f>
        <v>0</v>
      </c>
      <c r="E44" s="19"/>
      <c r="F44" s="366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9"/>
      <c r="B45" s="164">
        <v>0</v>
      </c>
      <c r="C45" s="164"/>
      <c r="D45" s="164">
        <f t="shared" si="10"/>
        <v>0</v>
      </c>
      <c r="E45" s="19"/>
      <c r="F45" s="369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9"/>
      <c r="B46" s="164">
        <v>0</v>
      </c>
      <c r="C46" s="164"/>
      <c r="D46" s="164">
        <f t="shared" si="10"/>
        <v>0</v>
      </c>
      <c r="E46" s="19"/>
      <c r="F46" s="369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9"/>
      <c r="B47" s="164">
        <v>0</v>
      </c>
      <c r="C47" s="164"/>
      <c r="D47" s="164">
        <f t="shared" si="10"/>
        <v>0</v>
      </c>
      <c r="E47" s="19"/>
      <c r="F47" s="369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9"/>
      <c r="B48" s="164">
        <v>0</v>
      </c>
      <c r="C48" s="164"/>
      <c r="D48" s="164">
        <f t="shared" si="10"/>
        <v>0</v>
      </c>
      <c r="E48" s="19"/>
      <c r="F48" s="369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9"/>
      <c r="B49" s="164">
        <v>0</v>
      </c>
      <c r="C49" s="164"/>
      <c r="D49" s="164">
        <f t="shared" si="10"/>
        <v>0</v>
      </c>
      <c r="E49" s="19"/>
      <c r="F49" s="369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71"/>
      <c r="B50" s="5">
        <v>0</v>
      </c>
      <c r="C50" s="5"/>
      <c r="D50" s="164">
        <f t="shared" si="10"/>
        <v>0</v>
      </c>
      <c r="E50" s="19"/>
      <c r="F50" s="371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592">
        <f>SUM(D32:D50)</f>
        <v>69</v>
      </c>
      <c r="C51" s="592"/>
      <c r="D51" s="548"/>
      <c r="F51" s="80" t="s">
        <v>101</v>
      </c>
      <c r="G51" s="598">
        <f>SUM(I32:I50)</f>
        <v>68</v>
      </c>
      <c r="H51" s="598"/>
      <c r="I51" s="599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595">
        <v>1</v>
      </c>
      <c r="C54" s="592"/>
      <c r="D54" s="548"/>
      <c r="F54" s="78" t="s">
        <v>102</v>
      </c>
      <c r="G54" s="595"/>
      <c r="H54" s="592"/>
      <c r="I54" s="548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593">
        <f>SUM(B51:D56)</f>
        <v>72</v>
      </c>
      <c r="C57" s="593"/>
      <c r="D57" s="594"/>
      <c r="E57" s="153"/>
      <c r="F57" s="152" t="s">
        <v>8</v>
      </c>
      <c r="G57" s="593">
        <f>SUM(G51:I56)</f>
        <v>68</v>
      </c>
      <c r="H57" s="593"/>
      <c r="I57" s="59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</sheetData>
  <sheetProtection/>
  <mergeCells count="39">
    <mergeCell ref="Q22:S22"/>
    <mergeCell ref="L24:N24"/>
    <mergeCell ref="Q25:S25"/>
    <mergeCell ref="L26:N26"/>
    <mergeCell ref="Q26:S26"/>
    <mergeCell ref="Q24:S24"/>
    <mergeCell ref="B22:D22"/>
    <mergeCell ref="G22:I22"/>
    <mergeCell ref="L22:N22"/>
    <mergeCell ref="B27:D27"/>
    <mergeCell ref="G27:I27"/>
    <mergeCell ref="L27:N27"/>
    <mergeCell ref="B23:D23"/>
    <mergeCell ref="L23:N23"/>
    <mergeCell ref="B24:D24"/>
    <mergeCell ref="G24:I24"/>
    <mergeCell ref="B25:D25"/>
    <mergeCell ref="G25:I25"/>
    <mergeCell ref="L25:N25"/>
    <mergeCell ref="B51:D51"/>
    <mergeCell ref="G51:I51"/>
    <mergeCell ref="B26:D26"/>
    <mergeCell ref="G26:I26"/>
    <mergeCell ref="Q27:S27"/>
    <mergeCell ref="B28:D28"/>
    <mergeCell ref="G28:I28"/>
    <mergeCell ref="L28:N28"/>
    <mergeCell ref="Q28:S28"/>
    <mergeCell ref="G53:I53"/>
    <mergeCell ref="B52:D52"/>
    <mergeCell ref="B55:D55"/>
    <mergeCell ref="G55:I55"/>
    <mergeCell ref="B53:D53"/>
    <mergeCell ref="B57:D57"/>
    <mergeCell ref="G57:I57"/>
    <mergeCell ref="B54:D54"/>
    <mergeCell ref="G54:I54"/>
    <mergeCell ref="B56:D56"/>
    <mergeCell ref="G56:I56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00390625" style="0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270</v>
      </c>
      <c r="K1" s="16"/>
    </row>
    <row r="2" spans="1:19" s="2" customFormat="1" ht="13.5" thickBot="1">
      <c r="A2" s="83"/>
      <c r="B2" s="376" t="s">
        <v>95</v>
      </c>
      <c r="C2" s="377" t="s">
        <v>96</v>
      </c>
      <c r="D2" s="85" t="s">
        <v>97</v>
      </c>
      <c r="E2" s="149"/>
      <c r="F2" s="83"/>
      <c r="G2" s="376" t="s">
        <v>95</v>
      </c>
      <c r="H2" s="377" t="s">
        <v>96</v>
      </c>
      <c r="I2" s="85" t="s">
        <v>97</v>
      </c>
      <c r="J2" s="161"/>
      <c r="K2" s="83"/>
      <c r="L2" s="376" t="s">
        <v>95</v>
      </c>
      <c r="M2" s="377" t="s">
        <v>96</v>
      </c>
      <c r="N2" s="85" t="s">
        <v>97</v>
      </c>
      <c r="O2" s="149"/>
      <c r="P2" s="83"/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>
        <v>6</v>
      </c>
      <c r="M5" s="164"/>
      <c r="N5" s="164">
        <f t="shared" si="2"/>
        <v>6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6</v>
      </c>
      <c r="M6" s="164"/>
      <c r="N6" s="164">
        <f t="shared" si="2"/>
        <v>6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</v>
      </c>
      <c r="H9" s="164"/>
      <c r="I9" s="164">
        <f t="shared" si="1"/>
        <v>6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>
        <v>6</v>
      </c>
      <c r="R9" s="164"/>
      <c r="S9" s="164">
        <f t="shared" si="3"/>
        <v>6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>
        <v>6</v>
      </c>
      <c r="H12" s="164"/>
      <c r="I12" s="164">
        <f t="shared" si="1"/>
        <v>6</v>
      </c>
      <c r="J12" s="17"/>
      <c r="K12" s="369"/>
      <c r="L12" s="164">
        <v>6</v>
      </c>
      <c r="M12" s="164"/>
      <c r="N12" s="164">
        <f t="shared" si="2"/>
        <v>6</v>
      </c>
      <c r="O12" s="19"/>
      <c r="P12" s="369"/>
      <c r="Q12" s="164">
        <v>6</v>
      </c>
      <c r="R12" s="164"/>
      <c r="S12" s="164">
        <f t="shared" si="3"/>
        <v>6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80" t="s">
        <v>101</v>
      </c>
      <c r="G22" s="598">
        <f>SUM(I3:I21)</f>
        <v>65.5</v>
      </c>
      <c r="H22" s="598"/>
      <c r="I22" s="599"/>
      <c r="J22" s="28"/>
      <c r="K22" s="78" t="s">
        <v>101</v>
      </c>
      <c r="L22" s="592">
        <f>SUM(N3:N21)</f>
        <v>65.5</v>
      </c>
      <c r="M22" s="592"/>
      <c r="N22" s="548"/>
      <c r="P22" s="80" t="s">
        <v>101</v>
      </c>
      <c r="Q22" s="598">
        <f>SUM(S3:S21)</f>
        <v>65.5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7"/>
      <c r="J29" s="3"/>
      <c r="K29" s="156"/>
      <c r="P29" s="157"/>
      <c r="T29" s="40"/>
      <c r="U29" s="40"/>
    </row>
    <row r="30" spans="10:21" ht="13.5" thickBot="1">
      <c r="J30" s="3"/>
      <c r="T30" s="40"/>
      <c r="U30" s="40"/>
    </row>
    <row r="31" spans="1:19" ht="13.5" thickBot="1">
      <c r="A31" s="83"/>
      <c r="B31" s="376" t="s">
        <v>95</v>
      </c>
      <c r="C31" s="377" t="s">
        <v>96</v>
      </c>
      <c r="D31" s="85" t="s">
        <v>97</v>
      </c>
      <c r="E31" s="149"/>
      <c r="F31" s="83"/>
      <c r="G31" s="376" t="s">
        <v>95</v>
      </c>
      <c r="H31" s="377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9"/>
      <c r="B38" s="164">
        <v>6</v>
      </c>
      <c r="C38" s="164"/>
      <c r="D38" s="164">
        <f t="shared" si="8"/>
        <v>6</v>
      </c>
      <c r="E38" s="19"/>
      <c r="F38" s="369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9"/>
      <c r="B41" s="164">
        <v>6</v>
      </c>
      <c r="C41" s="164"/>
      <c r="D41" s="164">
        <f t="shared" si="8"/>
        <v>6</v>
      </c>
      <c r="E41" s="19"/>
      <c r="F41" s="369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4"/>
      <c r="B43" s="164"/>
      <c r="C43" s="164"/>
      <c r="D43" s="164"/>
      <c r="E43" s="19"/>
      <c r="F43" s="374"/>
      <c r="G43" s="164"/>
      <c r="H43" s="164"/>
      <c r="I43" s="164"/>
      <c r="J43" s="17"/>
    </row>
    <row r="44" spans="1:10" s="16" customFormat="1" ht="12.75">
      <c r="A44" s="366"/>
      <c r="B44" s="164">
        <v>0</v>
      </c>
      <c r="C44" s="164"/>
      <c r="D44" s="164">
        <f aca="true" t="shared" si="10" ref="D44:D50">B44+C44</f>
        <v>0</v>
      </c>
      <c r="E44" s="19"/>
      <c r="F44" s="366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9"/>
      <c r="B45" s="164">
        <v>0</v>
      </c>
      <c r="C45" s="164"/>
      <c r="D45" s="164">
        <f t="shared" si="10"/>
        <v>0</v>
      </c>
      <c r="E45" s="19"/>
      <c r="F45" s="369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9"/>
      <c r="B46" s="164">
        <v>0</v>
      </c>
      <c r="C46" s="164"/>
      <c r="D46" s="164">
        <f t="shared" si="10"/>
        <v>0</v>
      </c>
      <c r="E46" s="19"/>
      <c r="F46" s="369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9"/>
      <c r="B47" s="164">
        <v>0</v>
      </c>
      <c r="C47" s="164"/>
      <c r="D47" s="164">
        <f t="shared" si="10"/>
        <v>0</v>
      </c>
      <c r="E47" s="19"/>
      <c r="F47" s="369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9"/>
      <c r="B48" s="164">
        <v>0</v>
      </c>
      <c r="C48" s="164"/>
      <c r="D48" s="164">
        <f t="shared" si="10"/>
        <v>0</v>
      </c>
      <c r="E48" s="19"/>
      <c r="F48" s="369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9"/>
      <c r="B49" s="164">
        <v>0</v>
      </c>
      <c r="C49" s="164"/>
      <c r="D49" s="164">
        <f t="shared" si="10"/>
        <v>0</v>
      </c>
      <c r="E49" s="19"/>
      <c r="F49" s="369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71"/>
      <c r="B50" s="5">
        <v>0</v>
      </c>
      <c r="C50" s="5"/>
      <c r="D50" s="164">
        <f t="shared" si="10"/>
        <v>0</v>
      </c>
      <c r="E50" s="19"/>
      <c r="F50" s="371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592">
        <f>SUM(D32:D50)</f>
        <v>65.5</v>
      </c>
      <c r="C51" s="592"/>
      <c r="D51" s="548"/>
      <c r="F51" s="80" t="s">
        <v>101</v>
      </c>
      <c r="G51" s="598">
        <f>SUM(I32:I50)</f>
        <v>65.5</v>
      </c>
      <c r="H51" s="598"/>
      <c r="I51" s="599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L57"/>
      <c r="M57"/>
      <c r="N57"/>
      <c r="O57"/>
      <c r="Q57"/>
      <c r="R57"/>
      <c r="S57"/>
    </row>
    <row r="58" spans="1:19" ht="37.5">
      <c r="A58" s="156"/>
      <c r="F58" s="157"/>
      <c r="J58" s="3"/>
      <c r="L58"/>
      <c r="M58"/>
      <c r="N58"/>
      <c r="O58"/>
      <c r="Q58"/>
      <c r="R58"/>
      <c r="S58"/>
    </row>
    <row r="59" spans="12:19" ht="13.5" customHeight="1">
      <c r="L59"/>
      <c r="M59"/>
      <c r="N59"/>
      <c r="O59"/>
      <c r="Q59"/>
      <c r="R59"/>
      <c r="S59"/>
    </row>
  </sheetData>
  <sheetProtection/>
  <mergeCells count="39">
    <mergeCell ref="G54:I54"/>
    <mergeCell ref="B53:D53"/>
    <mergeCell ref="G53:I53"/>
    <mergeCell ref="B54:D54"/>
    <mergeCell ref="Q28:S28"/>
    <mergeCell ref="B57:D57"/>
    <mergeCell ref="G57:I57"/>
    <mergeCell ref="B56:D56"/>
    <mergeCell ref="G56:I56"/>
    <mergeCell ref="B51:D51"/>
    <mergeCell ref="L28:N28"/>
    <mergeCell ref="G51:I51"/>
    <mergeCell ref="G55:I55"/>
    <mergeCell ref="B55:D55"/>
    <mergeCell ref="B52:D52"/>
    <mergeCell ref="G26:I26"/>
    <mergeCell ref="L26:N26"/>
    <mergeCell ref="G27:I27"/>
    <mergeCell ref="L27:N27"/>
    <mergeCell ref="B28:D28"/>
    <mergeCell ref="B27:D27"/>
    <mergeCell ref="B26:D26"/>
    <mergeCell ref="G28:I28"/>
    <mergeCell ref="L25:N25"/>
    <mergeCell ref="Q27:S27"/>
    <mergeCell ref="Q26:S26"/>
    <mergeCell ref="B24:D24"/>
    <mergeCell ref="G24:I24"/>
    <mergeCell ref="L24:N24"/>
    <mergeCell ref="Q25:S25"/>
    <mergeCell ref="Q24:S24"/>
    <mergeCell ref="B25:D25"/>
    <mergeCell ref="G25:I25"/>
    <mergeCell ref="B23:D23"/>
    <mergeCell ref="L23:N23"/>
    <mergeCell ref="Q22:S22"/>
    <mergeCell ref="B22:D22"/>
    <mergeCell ref="G22:I22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7.140625" style="1" customWidth="1"/>
    <col min="2" max="2" width="8.8515625" style="8" customWidth="1"/>
    <col min="3" max="3" width="3.00390625" style="8" customWidth="1"/>
    <col min="4" max="5" width="2.8515625" style="8" customWidth="1"/>
    <col min="6" max="6" width="4.00390625" style="8" customWidth="1"/>
    <col min="7" max="11" width="2.8515625" style="8" customWidth="1"/>
    <col min="12" max="12" width="2.8515625" style="165" customWidth="1"/>
    <col min="13" max="13" width="3.00390625" style="9" customWidth="1"/>
    <col min="14" max="14" width="9.140625" style="9" customWidth="1"/>
    <col min="15" max="15" width="13.00390625" style="8" customWidth="1"/>
    <col min="16" max="16" width="14.421875" style="1" customWidth="1"/>
    <col min="17" max="17" width="14.8515625" style="1" customWidth="1"/>
    <col min="18" max="18" width="15.00390625" style="1" customWidth="1"/>
    <col min="19" max="19" width="12.00390625" style="1" customWidth="1"/>
    <col min="20" max="20" width="22.57421875" style="1" customWidth="1"/>
    <col min="21" max="16384" width="9.140625" style="1" customWidth="1"/>
  </cols>
  <sheetData>
    <row r="1" spans="2:20" ht="24.75" customHeight="1"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200</v>
      </c>
      <c r="L1" s="6" t="s">
        <v>201</v>
      </c>
      <c r="M1"/>
      <c r="N1" s="583" t="s">
        <v>121</v>
      </c>
      <c r="O1" s="583"/>
      <c r="P1" s="583"/>
      <c r="Q1" s="583"/>
      <c r="R1" s="583"/>
      <c r="S1" s="8"/>
      <c r="T1" s="8"/>
    </row>
    <row r="2" spans="1:20" ht="15" customHeight="1">
      <c r="A2" s="9" t="s">
        <v>6</v>
      </c>
      <c r="B2" s="7">
        <f>(C2*1+D2*2+E2*3+F2*4+G2*5+H2*6+I2*7+J2*8+K2*9+L2*10)/M2</f>
        <v>4.0212765957446805</v>
      </c>
      <c r="C2" s="8">
        <v>6</v>
      </c>
      <c r="D2" s="8">
        <v>9</v>
      </c>
      <c r="E2" s="8">
        <v>8</v>
      </c>
      <c r="F2" s="8">
        <v>5</v>
      </c>
      <c r="G2" s="8">
        <v>8</v>
      </c>
      <c r="H2" s="8">
        <v>5</v>
      </c>
      <c r="J2" s="8">
        <v>4</v>
      </c>
      <c r="K2" s="8">
        <v>1</v>
      </c>
      <c r="L2" s="8">
        <v>1</v>
      </c>
      <c r="M2" s="306">
        <f>SUM(C2:L2)</f>
        <v>47</v>
      </c>
      <c r="N2" s="307" t="s">
        <v>118</v>
      </c>
      <c r="O2" s="307" t="s">
        <v>65</v>
      </c>
      <c r="P2" s="307" t="s">
        <v>23</v>
      </c>
      <c r="Q2" s="307" t="s">
        <v>119</v>
      </c>
      <c r="R2" s="307" t="s">
        <v>120</v>
      </c>
      <c r="S2" s="307" t="s">
        <v>125</v>
      </c>
      <c r="T2" s="307" t="s">
        <v>202</v>
      </c>
    </row>
    <row r="3" spans="1:20" ht="15" customHeight="1">
      <c r="A3" s="9" t="s">
        <v>1</v>
      </c>
      <c r="B3" s="7">
        <f>(C3*1+D3*2+E3*3+F3*4+G3*5+H3*6+I3*7+J3*8+K3*9+L3*10)/M3</f>
        <v>4.166666666666667</v>
      </c>
      <c r="C3" s="8">
        <v>5</v>
      </c>
      <c r="D3" s="8">
        <v>7</v>
      </c>
      <c r="E3" s="8">
        <v>8</v>
      </c>
      <c r="F3" s="8">
        <v>10</v>
      </c>
      <c r="G3" s="8">
        <v>6</v>
      </c>
      <c r="H3" s="8">
        <v>3</v>
      </c>
      <c r="I3" s="8">
        <v>5</v>
      </c>
      <c r="J3" s="8">
        <v>2</v>
      </c>
      <c r="K3" s="8">
        <v>2</v>
      </c>
      <c r="L3" s="8"/>
      <c r="M3" s="306">
        <f>SUM(C3:L3)</f>
        <v>48</v>
      </c>
      <c r="N3" s="308">
        <v>49</v>
      </c>
      <c r="O3" s="309" t="s">
        <v>182</v>
      </c>
      <c r="P3" s="8" t="s">
        <v>4</v>
      </c>
      <c r="Q3" s="309" t="s">
        <v>90</v>
      </c>
      <c r="R3" s="8" t="s">
        <v>177</v>
      </c>
      <c r="S3" s="310" t="s">
        <v>40</v>
      </c>
      <c r="T3" s="8" t="s">
        <v>386</v>
      </c>
    </row>
    <row r="4" spans="1:20" ht="15" customHeight="1">
      <c r="A4" s="9" t="s">
        <v>4</v>
      </c>
      <c r="B4" s="7">
        <f aca="true" t="shared" si="0" ref="B4:B11">(C4*1+D4*2+E4*3+F4*4+G4*5+H4*6+I4*7+J4*8+K4*9+L4*10)/M4</f>
        <v>4.326086956521739</v>
      </c>
      <c r="C4" s="8">
        <v>5</v>
      </c>
      <c r="D4" s="8">
        <v>10</v>
      </c>
      <c r="E4" s="8">
        <v>3</v>
      </c>
      <c r="F4" s="8">
        <v>9</v>
      </c>
      <c r="G4" s="8">
        <v>3</v>
      </c>
      <c r="H4" s="8">
        <v>4</v>
      </c>
      <c r="I4" s="8">
        <v>6</v>
      </c>
      <c r="J4" s="8">
        <v>6</v>
      </c>
      <c r="L4" s="8"/>
      <c r="M4" s="306">
        <f aca="true" t="shared" si="1" ref="M4:M11">SUM(C4:L4)</f>
        <v>46</v>
      </c>
      <c r="N4" s="308">
        <v>48</v>
      </c>
      <c r="O4" s="309" t="s">
        <v>40</v>
      </c>
      <c r="P4" s="8" t="s">
        <v>40</v>
      </c>
      <c r="Q4" s="309" t="s">
        <v>89</v>
      </c>
      <c r="R4" s="8" t="s">
        <v>386</v>
      </c>
      <c r="S4" s="309" t="s">
        <v>4</v>
      </c>
      <c r="T4" s="309" t="s">
        <v>89</v>
      </c>
    </row>
    <row r="5" spans="1:20" ht="15" customHeight="1">
      <c r="A5" s="9" t="s">
        <v>40</v>
      </c>
      <c r="B5" s="7">
        <f t="shared" si="0"/>
        <v>4.434782608695652</v>
      </c>
      <c r="C5" s="8">
        <v>3</v>
      </c>
      <c r="E5" s="8">
        <v>4</v>
      </c>
      <c r="F5" s="8">
        <v>4</v>
      </c>
      <c r="G5" s="8">
        <v>7</v>
      </c>
      <c r="H5" s="8">
        <v>1</v>
      </c>
      <c r="I5" s="8">
        <v>2</v>
      </c>
      <c r="J5" s="8">
        <v>2</v>
      </c>
      <c r="L5" s="8"/>
      <c r="M5" s="306">
        <f t="shared" si="1"/>
        <v>23</v>
      </c>
      <c r="N5" s="308">
        <v>47</v>
      </c>
      <c r="O5" s="310" t="s">
        <v>43</v>
      </c>
      <c r="P5" s="8" t="s">
        <v>43</v>
      </c>
      <c r="Q5" s="309" t="s">
        <v>89</v>
      </c>
      <c r="R5" s="8" t="s">
        <v>290</v>
      </c>
      <c r="S5" s="310" t="s">
        <v>40</v>
      </c>
      <c r="T5" s="8" t="s">
        <v>87</v>
      </c>
    </row>
    <row r="6" spans="1:20" ht="15" customHeight="1">
      <c r="A6" s="9" t="s">
        <v>18</v>
      </c>
      <c r="B6" s="7">
        <f t="shared" si="0"/>
        <v>4.489795918367347</v>
      </c>
      <c r="C6" s="8">
        <v>9</v>
      </c>
      <c r="D6" s="8">
        <v>6</v>
      </c>
      <c r="E6" s="8">
        <v>3</v>
      </c>
      <c r="F6" s="8">
        <v>5</v>
      </c>
      <c r="G6" s="8">
        <v>4</v>
      </c>
      <c r="H6" s="8">
        <v>10</v>
      </c>
      <c r="I6" s="8">
        <v>7</v>
      </c>
      <c r="J6" s="8">
        <v>4</v>
      </c>
      <c r="K6" s="8">
        <v>1</v>
      </c>
      <c r="L6" s="8"/>
      <c r="M6" s="306">
        <f t="shared" si="1"/>
        <v>49</v>
      </c>
      <c r="N6" s="308">
        <v>46</v>
      </c>
      <c r="O6" s="8" t="s">
        <v>4</v>
      </c>
      <c r="P6" s="8" t="s">
        <v>4</v>
      </c>
      <c r="Q6" s="8" t="s">
        <v>87</v>
      </c>
      <c r="R6" s="1" t="s">
        <v>287</v>
      </c>
      <c r="S6" s="8" t="s">
        <v>1</v>
      </c>
      <c r="T6" s="8" t="s">
        <v>177</v>
      </c>
    </row>
    <row r="7" spans="1:20" ht="15" customHeight="1">
      <c r="A7" s="9" t="s">
        <v>182</v>
      </c>
      <c r="B7" s="7">
        <f t="shared" si="0"/>
        <v>4.333333333333333</v>
      </c>
      <c r="C7" s="3">
        <v>1</v>
      </c>
      <c r="D7" s="3">
        <v>1</v>
      </c>
      <c r="E7" s="3">
        <v>3</v>
      </c>
      <c r="F7" s="3">
        <v>1</v>
      </c>
      <c r="G7" s="3">
        <v>1</v>
      </c>
      <c r="H7" s="3"/>
      <c r="I7" s="3"/>
      <c r="J7" s="3">
        <v>1</v>
      </c>
      <c r="K7" s="3"/>
      <c r="L7" s="3">
        <v>1</v>
      </c>
      <c r="M7" s="306">
        <f t="shared" si="1"/>
        <v>9</v>
      </c>
      <c r="N7" s="308">
        <v>45</v>
      </c>
      <c r="O7" s="8" t="s">
        <v>18</v>
      </c>
      <c r="P7" s="8" t="s">
        <v>18</v>
      </c>
      <c r="Q7" s="8" t="s">
        <v>87</v>
      </c>
      <c r="R7" s="8" t="s">
        <v>177</v>
      </c>
      <c r="S7" s="8" t="s">
        <v>1</v>
      </c>
      <c r="T7" s="8" t="s">
        <v>203</v>
      </c>
    </row>
    <row r="8" spans="1:20" ht="15" customHeight="1">
      <c r="A8" s="9" t="s">
        <v>70</v>
      </c>
      <c r="B8" s="7">
        <f t="shared" si="0"/>
        <v>5.142857142857143</v>
      </c>
      <c r="C8" s="8">
        <v>3</v>
      </c>
      <c r="D8" s="8">
        <v>3</v>
      </c>
      <c r="E8" s="8">
        <v>2</v>
      </c>
      <c r="F8" s="8">
        <v>1</v>
      </c>
      <c r="G8" s="8">
        <v>2</v>
      </c>
      <c r="H8" s="8">
        <v>3</v>
      </c>
      <c r="I8" s="8">
        <v>1</v>
      </c>
      <c r="J8" s="8">
        <v>1</v>
      </c>
      <c r="K8" s="8">
        <v>4</v>
      </c>
      <c r="L8" s="8">
        <v>1</v>
      </c>
      <c r="M8" s="306">
        <f t="shared" si="1"/>
        <v>21</v>
      </c>
      <c r="N8" s="308">
        <v>44</v>
      </c>
      <c r="O8" s="8" t="s">
        <v>18</v>
      </c>
      <c r="P8" s="8" t="s">
        <v>18</v>
      </c>
      <c r="Q8" s="8" t="s">
        <v>90</v>
      </c>
      <c r="R8" s="8" t="s">
        <v>203</v>
      </c>
      <c r="S8" s="8" t="s">
        <v>1</v>
      </c>
      <c r="T8" s="8" t="s">
        <v>89</v>
      </c>
    </row>
    <row r="9" spans="1:20" ht="15" customHeight="1">
      <c r="A9" s="9" t="s">
        <v>205</v>
      </c>
      <c r="B9" s="7">
        <f t="shared" si="0"/>
        <v>5.410256410256411</v>
      </c>
      <c r="C9" s="8">
        <v>4</v>
      </c>
      <c r="D9" s="8">
        <v>3</v>
      </c>
      <c r="E9" s="8">
        <v>6</v>
      </c>
      <c r="F9" s="8">
        <v>1</v>
      </c>
      <c r="G9" s="8">
        <v>3</v>
      </c>
      <c r="H9" s="8">
        <v>8</v>
      </c>
      <c r="I9" s="8">
        <v>3</v>
      </c>
      <c r="J9" s="8">
        <v>7</v>
      </c>
      <c r="K9" s="8">
        <v>1</v>
      </c>
      <c r="L9" s="8">
        <v>3</v>
      </c>
      <c r="M9" s="306">
        <f t="shared" si="1"/>
        <v>39</v>
      </c>
      <c r="N9" s="308">
        <v>43</v>
      </c>
      <c r="O9" s="8" t="s">
        <v>1</v>
      </c>
      <c r="P9" s="8" t="s">
        <v>176</v>
      </c>
      <c r="Q9" s="8" t="s">
        <v>87</v>
      </c>
      <c r="R9" s="8" t="s">
        <v>274</v>
      </c>
      <c r="S9" s="8" t="s">
        <v>18</v>
      </c>
      <c r="T9" s="8" t="s">
        <v>89</v>
      </c>
    </row>
    <row r="10" spans="1:20" ht="15" customHeight="1">
      <c r="A10" s="9" t="s">
        <v>204</v>
      </c>
      <c r="B10" s="7">
        <f t="shared" si="0"/>
        <v>5.685714285714286</v>
      </c>
      <c r="C10" s="8">
        <v>2</v>
      </c>
      <c r="D10" s="8">
        <v>3</v>
      </c>
      <c r="E10" s="8">
        <v>3</v>
      </c>
      <c r="F10" s="8">
        <v>4</v>
      </c>
      <c r="G10" s="8">
        <v>1</v>
      </c>
      <c r="H10" s="8">
        <v>6</v>
      </c>
      <c r="I10" s="8">
        <v>7</v>
      </c>
      <c r="J10" s="8">
        <v>7</v>
      </c>
      <c r="K10" s="1"/>
      <c r="L10" s="8">
        <v>2</v>
      </c>
      <c r="M10" s="306">
        <f t="shared" si="1"/>
        <v>35</v>
      </c>
      <c r="N10" s="308">
        <v>42</v>
      </c>
      <c r="O10" s="309" t="s">
        <v>18</v>
      </c>
      <c r="P10" s="309" t="s">
        <v>18</v>
      </c>
      <c r="Q10" s="310" t="s">
        <v>89</v>
      </c>
      <c r="R10" s="309" t="s">
        <v>18</v>
      </c>
      <c r="S10" s="310" t="s">
        <v>40</v>
      </c>
      <c r="T10" s="309" t="s">
        <v>90</v>
      </c>
    </row>
    <row r="11" spans="1:20" ht="15" customHeight="1">
      <c r="A11" s="9" t="s">
        <v>3</v>
      </c>
      <c r="B11" s="7">
        <f t="shared" si="0"/>
        <v>5.764705882352941</v>
      </c>
      <c r="C11" s="8">
        <v>3</v>
      </c>
      <c r="D11" s="8">
        <v>1</v>
      </c>
      <c r="E11" s="8">
        <v>3</v>
      </c>
      <c r="F11" s="8">
        <v>3</v>
      </c>
      <c r="G11" s="8">
        <v>7</v>
      </c>
      <c r="H11" s="8">
        <v>3</v>
      </c>
      <c r="I11" s="8">
        <v>5</v>
      </c>
      <c r="J11" s="8">
        <v>3</v>
      </c>
      <c r="K11" s="8">
        <v>2</v>
      </c>
      <c r="L11" s="8">
        <v>4</v>
      </c>
      <c r="M11" s="306">
        <f t="shared" si="1"/>
        <v>34</v>
      </c>
      <c r="N11" s="308">
        <v>41</v>
      </c>
      <c r="O11" s="309" t="s">
        <v>40</v>
      </c>
      <c r="P11" s="310" t="s">
        <v>6</v>
      </c>
      <c r="Q11" s="310" t="s">
        <v>90</v>
      </c>
      <c r="R11" s="311" t="s">
        <v>89</v>
      </c>
      <c r="S11" s="310" t="s">
        <v>40</v>
      </c>
      <c r="T11" s="310" t="s">
        <v>40</v>
      </c>
    </row>
    <row r="12" spans="1:20" ht="15" customHeight="1">
      <c r="A12" s="9"/>
      <c r="B12" s="7"/>
      <c r="L12" s="8"/>
      <c r="M12" s="306"/>
      <c r="N12" s="308">
        <v>40</v>
      </c>
      <c r="O12" s="309" t="s">
        <v>40</v>
      </c>
      <c r="P12" s="309" t="s">
        <v>40</v>
      </c>
      <c r="Q12" s="310" t="s">
        <v>89</v>
      </c>
      <c r="R12" s="310" t="s">
        <v>40</v>
      </c>
      <c r="S12" s="310" t="s">
        <v>4</v>
      </c>
      <c r="T12" s="310" t="s">
        <v>40</v>
      </c>
    </row>
    <row r="13" spans="1:19" ht="15" customHeight="1">
      <c r="A13" s="9"/>
      <c r="B13" s="7"/>
      <c r="L13" s="8"/>
      <c r="M13" s="306"/>
      <c r="N13" s="308">
        <v>39</v>
      </c>
      <c r="O13" s="310" t="s">
        <v>4</v>
      </c>
      <c r="P13" s="310" t="s">
        <v>6</v>
      </c>
      <c r="Q13" s="310" t="s">
        <v>1</v>
      </c>
      <c r="R13" s="310" t="s">
        <v>40</v>
      </c>
      <c r="S13" s="310" t="s">
        <v>43</v>
      </c>
    </row>
    <row r="14" spans="1:19" ht="15" customHeight="1">
      <c r="A14" s="9" t="s">
        <v>5</v>
      </c>
      <c r="B14" s="7">
        <f>(C14*1+D14*2+E14*3+F14*4+G14*5+H14*6+I14*7+J14*8+K14*9+L14*10)/M14</f>
        <v>4.3478260869565215</v>
      </c>
      <c r="C14" s="8">
        <v>6</v>
      </c>
      <c r="D14" s="8">
        <v>2</v>
      </c>
      <c r="E14" s="8">
        <v>1</v>
      </c>
      <c r="F14" s="8">
        <v>3</v>
      </c>
      <c r="G14" s="8">
        <v>3</v>
      </c>
      <c r="H14" s="8">
        <v>1</v>
      </c>
      <c r="I14" s="8">
        <v>2</v>
      </c>
      <c r="J14" s="8">
        <v>5</v>
      </c>
      <c r="L14" s="8"/>
      <c r="M14" s="306">
        <f>SUM(C14:L14)</f>
        <v>23</v>
      </c>
      <c r="N14" s="308">
        <v>38</v>
      </c>
      <c r="O14" s="310" t="s">
        <v>1</v>
      </c>
      <c r="P14" s="310" t="s">
        <v>43</v>
      </c>
      <c r="Q14" s="310" t="s">
        <v>90</v>
      </c>
      <c r="R14" s="310" t="s">
        <v>203</v>
      </c>
      <c r="S14" s="310" t="s">
        <v>40</v>
      </c>
    </row>
    <row r="15" spans="1:19" ht="15" customHeight="1">
      <c r="A15" s="9" t="s">
        <v>131</v>
      </c>
      <c r="B15" s="7">
        <f>(C15*1+D15*2+E15*3+F15*4+G15*5+H15*6+I15*7+J15*8+K15*9+L15*10)/M15</f>
        <v>7.625</v>
      </c>
      <c r="E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306">
        <f>SUM(C15:L15)</f>
        <v>8</v>
      </c>
      <c r="N15" s="308">
        <v>37</v>
      </c>
      <c r="O15" s="310" t="s">
        <v>176</v>
      </c>
      <c r="P15" s="310" t="s">
        <v>40</v>
      </c>
      <c r="Q15" s="310" t="s">
        <v>90</v>
      </c>
      <c r="R15" s="310" t="s">
        <v>94</v>
      </c>
      <c r="S15" s="310" t="s">
        <v>6</v>
      </c>
    </row>
    <row r="16" spans="1:19" ht="12.75" customHeight="1">
      <c r="A16" s="9" t="s">
        <v>21</v>
      </c>
      <c r="B16" s="7">
        <f>(C16*1+D16*2+E16*3+F16*4+G16*5+H16*6+I16*7+J16*8)/6</f>
        <v>4.333333333333333</v>
      </c>
      <c r="C16" s="8">
        <v>1</v>
      </c>
      <c r="D16" s="8">
        <v>1</v>
      </c>
      <c r="G16" s="8">
        <v>2</v>
      </c>
      <c r="H16" s="8">
        <v>1</v>
      </c>
      <c r="I16" s="8">
        <v>1</v>
      </c>
      <c r="L16" s="8"/>
      <c r="M16" s="306">
        <f>SUM(C16:L16)</f>
        <v>6</v>
      </c>
      <c r="N16" s="308">
        <v>36</v>
      </c>
      <c r="O16" s="310" t="s">
        <v>6</v>
      </c>
      <c r="P16" s="310" t="s">
        <v>3</v>
      </c>
      <c r="Q16" s="310" t="s">
        <v>90</v>
      </c>
      <c r="R16" s="310" t="s">
        <v>175</v>
      </c>
      <c r="S16" s="310" t="s">
        <v>43</v>
      </c>
    </row>
    <row r="17" spans="1:19" ht="25.5">
      <c r="A17" s="9" t="s">
        <v>20</v>
      </c>
      <c r="B17" s="7">
        <f>(C17*1+D17*2+E17*3+F17*4+G17*5+H17*6+I17*7+J17*8)/16</f>
        <v>4.8125</v>
      </c>
      <c r="C17" s="8">
        <v>1</v>
      </c>
      <c r="D17" s="8">
        <v>3</v>
      </c>
      <c r="E17" s="8">
        <v>2</v>
      </c>
      <c r="F17" s="8">
        <v>1</v>
      </c>
      <c r="G17" s="8">
        <v>2</v>
      </c>
      <c r="H17" s="8">
        <v>1</v>
      </c>
      <c r="I17" s="8">
        <v>4</v>
      </c>
      <c r="J17" s="8">
        <v>2</v>
      </c>
      <c r="K17"/>
      <c r="L17"/>
      <c r="M17" s="306">
        <f>SUM(C17:L17)</f>
        <v>16</v>
      </c>
      <c r="N17" s="308">
        <v>35</v>
      </c>
      <c r="O17" s="310" t="s">
        <v>43</v>
      </c>
      <c r="P17" s="310" t="s">
        <v>40</v>
      </c>
      <c r="Q17" s="310" t="s">
        <v>88</v>
      </c>
      <c r="R17" s="310" t="s">
        <v>90</v>
      </c>
      <c r="S17" s="310" t="s">
        <v>1</v>
      </c>
    </row>
    <row r="18" spans="1:19" ht="12.75">
      <c r="A18" s="9" t="s">
        <v>19</v>
      </c>
      <c r="B18" s="7">
        <f>(C18*1+D18*2+E18*3+F18*4+G18*5+H18*6+I18*7+J18*8)/1</f>
        <v>7</v>
      </c>
      <c r="I18" s="8">
        <v>1</v>
      </c>
      <c r="L18" s="8"/>
      <c r="M18" s="306">
        <f>SUM(C18:L18)</f>
        <v>1</v>
      </c>
      <c r="N18" s="308">
        <v>34</v>
      </c>
      <c r="O18" s="310" t="s">
        <v>43</v>
      </c>
      <c r="P18" s="310" t="s">
        <v>1</v>
      </c>
      <c r="Q18" s="310" t="s">
        <v>89</v>
      </c>
      <c r="R18" s="310" t="s">
        <v>88</v>
      </c>
      <c r="S18" s="310" t="s">
        <v>6</v>
      </c>
    </row>
    <row r="19" spans="2:19" ht="12.75">
      <c r="B19" s="7"/>
      <c r="L19" s="8"/>
      <c r="M19" s="165"/>
      <c r="N19" s="308">
        <v>33</v>
      </c>
      <c r="O19" s="310" t="s">
        <v>18</v>
      </c>
      <c r="P19" s="310" t="s">
        <v>6</v>
      </c>
      <c r="Q19" s="310" t="s">
        <v>90</v>
      </c>
      <c r="R19" s="310" t="s">
        <v>94</v>
      </c>
      <c r="S19" s="310" t="s">
        <v>6</v>
      </c>
    </row>
    <row r="20" spans="1:18" ht="12.75">
      <c r="A20" s="1" t="s">
        <v>22</v>
      </c>
      <c r="B20" s="7"/>
      <c r="C20" s="8">
        <f>SUM(C2:C18)</f>
        <v>49</v>
      </c>
      <c r="L20" s="8"/>
      <c r="M20" s="165"/>
      <c r="N20" s="308">
        <v>32</v>
      </c>
      <c r="O20" s="310" t="s">
        <v>6</v>
      </c>
      <c r="P20" s="310" t="s">
        <v>1</v>
      </c>
      <c r="Q20" s="310" t="s">
        <v>87</v>
      </c>
      <c r="R20" s="310" t="s">
        <v>94</v>
      </c>
    </row>
    <row r="21" spans="12:18" ht="12.75">
      <c r="L21" s="8"/>
      <c r="M21" s="165"/>
      <c r="N21" s="308">
        <v>31</v>
      </c>
      <c r="O21" s="310" t="s">
        <v>5</v>
      </c>
      <c r="P21" s="310" t="s">
        <v>5</v>
      </c>
      <c r="Q21" s="8"/>
      <c r="R21" s="8"/>
    </row>
    <row r="22" spans="1:18" ht="12.75">
      <c r="A22" s="9" t="s">
        <v>23</v>
      </c>
      <c r="B22" s="10" t="s">
        <v>24</v>
      </c>
      <c r="L22" s="8"/>
      <c r="M22" s="165"/>
      <c r="N22" s="308">
        <v>30</v>
      </c>
      <c r="O22" s="310" t="s">
        <v>5</v>
      </c>
      <c r="P22" s="310" t="s">
        <v>5</v>
      </c>
      <c r="Q22" s="8"/>
      <c r="R22" s="8"/>
    </row>
    <row r="23" spans="12:18" ht="12.75">
      <c r="L23" s="8"/>
      <c r="M23" s="165"/>
      <c r="N23" s="308">
        <v>29</v>
      </c>
      <c r="O23" s="310" t="s">
        <v>5</v>
      </c>
      <c r="P23" s="310" t="s">
        <v>3</v>
      </c>
      <c r="Q23" s="8"/>
      <c r="R23" s="8"/>
    </row>
    <row r="24" spans="1:18" ht="12.75">
      <c r="A24" s="1" t="s">
        <v>18</v>
      </c>
      <c r="B24" s="8">
        <v>9</v>
      </c>
      <c r="L24" s="8"/>
      <c r="M24" s="165"/>
      <c r="N24" s="308">
        <v>28</v>
      </c>
      <c r="O24" s="310" t="s">
        <v>3</v>
      </c>
      <c r="P24" s="310" t="s">
        <v>4</v>
      </c>
      <c r="Q24" s="8"/>
      <c r="R24" s="8"/>
    </row>
    <row r="25" spans="1:18" ht="12.75">
      <c r="A25" s="1" t="s">
        <v>1</v>
      </c>
      <c r="B25" s="8">
        <v>6</v>
      </c>
      <c r="L25" s="8"/>
      <c r="M25" s="165"/>
      <c r="N25" s="308">
        <v>27</v>
      </c>
      <c r="O25" s="310" t="s">
        <v>5</v>
      </c>
      <c r="P25" s="310" t="s">
        <v>5</v>
      </c>
      <c r="Q25" s="8"/>
      <c r="R25" s="8"/>
    </row>
    <row r="26" spans="1:18" ht="12.75">
      <c r="A26" s="1" t="s">
        <v>6</v>
      </c>
      <c r="B26" s="8">
        <v>6</v>
      </c>
      <c r="L26" s="8"/>
      <c r="M26" s="165"/>
      <c r="N26" s="308">
        <v>26</v>
      </c>
      <c r="O26" s="310" t="s">
        <v>4</v>
      </c>
      <c r="P26" s="310" t="s">
        <v>18</v>
      </c>
      <c r="Q26" s="8"/>
      <c r="R26" s="8"/>
    </row>
    <row r="27" spans="1:18" ht="12.75">
      <c r="A27" s="1" t="s">
        <v>5</v>
      </c>
      <c r="B27" s="8">
        <v>5</v>
      </c>
      <c r="L27" s="8"/>
      <c r="M27" s="165"/>
      <c r="N27" s="308">
        <v>25</v>
      </c>
      <c r="O27" s="310" t="s">
        <v>5</v>
      </c>
      <c r="P27" s="310" t="s">
        <v>6</v>
      </c>
      <c r="Q27" s="8"/>
      <c r="R27" s="8"/>
    </row>
    <row r="28" spans="1:18" ht="12.75">
      <c r="A28" s="1" t="s">
        <v>40</v>
      </c>
      <c r="B28" s="8">
        <v>4</v>
      </c>
      <c r="L28" s="8"/>
      <c r="M28" s="165"/>
      <c r="N28" s="308">
        <v>24</v>
      </c>
      <c r="O28" s="310" t="s">
        <v>3</v>
      </c>
      <c r="P28" s="310" t="s">
        <v>6</v>
      </c>
      <c r="Q28" s="8"/>
      <c r="R28" s="8"/>
    </row>
    <row r="29" spans="1:18" ht="12.75">
      <c r="A29" s="1" t="s">
        <v>20</v>
      </c>
      <c r="B29" s="8">
        <v>2</v>
      </c>
      <c r="L29" s="8"/>
      <c r="M29" s="165"/>
      <c r="N29" s="308">
        <v>23</v>
      </c>
      <c r="O29" s="310" t="s">
        <v>5</v>
      </c>
      <c r="P29" s="310" t="s">
        <v>1</v>
      </c>
      <c r="Q29" s="8"/>
      <c r="R29" s="8"/>
    </row>
    <row r="30" spans="1:18" ht="12.75">
      <c r="A30" s="1" t="s">
        <v>4</v>
      </c>
      <c r="B30" s="8">
        <v>3</v>
      </c>
      <c r="L30" s="8"/>
      <c r="M30" s="165"/>
      <c r="N30" s="308">
        <v>22</v>
      </c>
      <c r="O30" s="310" t="s">
        <v>18</v>
      </c>
      <c r="P30" s="310" t="s">
        <v>5</v>
      </c>
      <c r="Q30" s="8"/>
      <c r="R30" s="8"/>
    </row>
    <row r="31" spans="1:18" ht="12.75">
      <c r="A31" s="1" t="s">
        <v>70</v>
      </c>
      <c r="B31" s="8">
        <v>2</v>
      </c>
      <c r="L31" s="8"/>
      <c r="M31" s="165"/>
      <c r="N31" s="308">
        <v>21</v>
      </c>
      <c r="O31" s="310" t="s">
        <v>6</v>
      </c>
      <c r="P31" s="310" t="s">
        <v>2</v>
      </c>
      <c r="Q31" s="8"/>
      <c r="R31" s="8"/>
    </row>
    <row r="32" spans="1:18" ht="12.75">
      <c r="A32" s="1" t="s">
        <v>3</v>
      </c>
      <c r="B32" s="8">
        <v>1</v>
      </c>
      <c r="L32" s="8"/>
      <c r="M32" s="165"/>
      <c r="N32" s="308">
        <v>20</v>
      </c>
      <c r="O32" s="310" t="s">
        <v>2</v>
      </c>
      <c r="P32" s="310" t="s">
        <v>1</v>
      </c>
      <c r="Q32" s="8"/>
      <c r="R32" s="8"/>
    </row>
    <row r="33" spans="1:18" ht="12.75">
      <c r="A33" s="1" t="s">
        <v>2</v>
      </c>
      <c r="B33" s="8">
        <v>1</v>
      </c>
      <c r="L33" s="8"/>
      <c r="M33" s="165"/>
      <c r="N33" s="308">
        <v>19</v>
      </c>
      <c r="O33" s="310" t="s">
        <v>6</v>
      </c>
      <c r="P33" s="310" t="s">
        <v>1</v>
      </c>
      <c r="Q33" s="8"/>
      <c r="R33" s="8"/>
    </row>
    <row r="34" spans="1:18" ht="12.75">
      <c r="A34" s="1" t="s">
        <v>176</v>
      </c>
      <c r="B34" s="8">
        <v>1</v>
      </c>
      <c r="L34" s="8"/>
      <c r="M34" s="165"/>
      <c r="N34" s="308">
        <v>18</v>
      </c>
      <c r="O34" s="310" t="s">
        <v>20</v>
      </c>
      <c r="P34" s="340" t="s">
        <v>5</v>
      </c>
      <c r="Q34" s="8"/>
      <c r="R34" s="8"/>
    </row>
    <row r="35" spans="1:18" ht="12.75">
      <c r="A35" s="1" t="s">
        <v>276</v>
      </c>
      <c r="B35" s="8">
        <v>1</v>
      </c>
      <c r="L35" s="8"/>
      <c r="M35" s="165"/>
      <c r="N35" s="308">
        <v>17</v>
      </c>
      <c r="O35" s="310" t="s">
        <v>122</v>
      </c>
      <c r="P35" s="341" t="s">
        <v>6</v>
      </c>
      <c r="Q35" s="8"/>
      <c r="R35" s="8"/>
    </row>
    <row r="36" spans="1:18" ht="12.75">
      <c r="A36" s="1" t="s">
        <v>277</v>
      </c>
      <c r="B36" s="8">
        <v>1</v>
      </c>
      <c r="L36" s="8"/>
      <c r="M36" s="165"/>
      <c r="N36" s="308">
        <v>16</v>
      </c>
      <c r="O36" s="310" t="s">
        <v>1</v>
      </c>
      <c r="P36" s="340" t="s">
        <v>1</v>
      </c>
      <c r="Q36" s="8"/>
      <c r="R36" s="8"/>
    </row>
    <row r="37" spans="12:18" ht="12.75">
      <c r="L37" s="8"/>
      <c r="M37" s="165"/>
      <c r="N37" s="308">
        <v>15</v>
      </c>
      <c r="O37" s="310" t="s">
        <v>6</v>
      </c>
      <c r="P37" s="8" t="s">
        <v>18</v>
      </c>
      <c r="Q37" s="8"/>
      <c r="R37" s="8"/>
    </row>
    <row r="38" spans="12:18" ht="12.75">
      <c r="L38" s="8"/>
      <c r="M38" s="165"/>
      <c r="N38" s="308">
        <v>14</v>
      </c>
      <c r="O38" s="310" t="s">
        <v>4</v>
      </c>
      <c r="P38" s="8" t="s">
        <v>18</v>
      </c>
      <c r="Q38" s="8"/>
      <c r="R38" s="8"/>
    </row>
    <row r="39" spans="12:18" ht="12.75">
      <c r="L39" s="8"/>
      <c r="M39" s="165"/>
      <c r="N39" s="308">
        <v>13</v>
      </c>
      <c r="O39" s="310" t="s">
        <v>2</v>
      </c>
      <c r="P39" s="8" t="s">
        <v>275</v>
      </c>
      <c r="Q39" s="8"/>
      <c r="R39" s="8"/>
    </row>
    <row r="40" spans="12:18" ht="12.75">
      <c r="L40" s="8"/>
      <c r="M40" s="165"/>
      <c r="N40" s="308">
        <v>12</v>
      </c>
      <c r="O40" s="310" t="s">
        <v>2</v>
      </c>
      <c r="P40" s="8" t="s">
        <v>275</v>
      </c>
      <c r="Q40" s="8"/>
      <c r="R40" s="8"/>
    </row>
    <row r="41" spans="12:18" ht="12.75">
      <c r="L41" s="8"/>
      <c r="M41" s="165"/>
      <c r="N41" s="308">
        <v>11</v>
      </c>
      <c r="O41" s="310" t="s">
        <v>18</v>
      </c>
      <c r="P41" s="8" t="s">
        <v>275</v>
      </c>
      <c r="Q41" s="8"/>
      <c r="R41" s="8"/>
    </row>
    <row r="42" spans="12:18" ht="12.75">
      <c r="L42" s="8"/>
      <c r="M42" s="165"/>
      <c r="N42" s="308">
        <v>10</v>
      </c>
      <c r="O42" s="310" t="s">
        <v>18</v>
      </c>
      <c r="P42" s="8" t="s">
        <v>275</v>
      </c>
      <c r="Q42" s="8"/>
      <c r="R42" s="8"/>
    </row>
    <row r="43" spans="14:18" ht="12.75">
      <c r="N43" s="308">
        <v>9</v>
      </c>
      <c r="O43" s="310" t="s">
        <v>6</v>
      </c>
      <c r="P43" s="8" t="s">
        <v>20</v>
      </c>
      <c r="Q43" s="8"/>
      <c r="R43" s="8"/>
    </row>
    <row r="44" spans="14:18" ht="12.75">
      <c r="N44" s="308">
        <v>8</v>
      </c>
      <c r="O44" s="310" t="s">
        <v>4</v>
      </c>
      <c r="P44" s="8" t="s">
        <v>275</v>
      </c>
      <c r="Q44" s="8"/>
      <c r="R44" s="8"/>
    </row>
    <row r="45" spans="14:18" ht="12.75">
      <c r="N45" s="308">
        <v>7</v>
      </c>
      <c r="O45" s="310" t="s">
        <v>1</v>
      </c>
      <c r="P45" s="8" t="s">
        <v>18</v>
      </c>
      <c r="Q45" s="8"/>
      <c r="R45" s="8"/>
    </row>
    <row r="46" spans="14:18" ht="12.75">
      <c r="N46" s="308">
        <v>6</v>
      </c>
      <c r="O46" s="310" t="s">
        <v>2</v>
      </c>
      <c r="P46" s="8" t="s">
        <v>20</v>
      </c>
      <c r="Q46" s="8"/>
      <c r="R46" s="8"/>
    </row>
    <row r="47" spans="14:18" ht="12.75">
      <c r="N47" s="308">
        <v>5</v>
      </c>
      <c r="O47" s="310" t="s">
        <v>18</v>
      </c>
      <c r="P47" s="8" t="s">
        <v>18</v>
      </c>
      <c r="Q47" s="8"/>
      <c r="R47" s="8"/>
    </row>
    <row r="48" spans="14:18" ht="12.75">
      <c r="N48" s="308">
        <v>4</v>
      </c>
      <c r="O48" s="310" t="s">
        <v>18</v>
      </c>
      <c r="P48" s="8" t="s">
        <v>18</v>
      </c>
      <c r="Q48" s="8"/>
      <c r="R48" s="8"/>
    </row>
    <row r="49" spans="14:18" ht="12.75">
      <c r="N49" s="308">
        <v>3</v>
      </c>
      <c r="O49" s="310" t="s">
        <v>1</v>
      </c>
      <c r="P49" s="1" t="s">
        <v>275</v>
      </c>
      <c r="Q49" s="8"/>
      <c r="R49" s="8"/>
    </row>
    <row r="50" spans="14:16" ht="12.75">
      <c r="N50" s="308">
        <v>2</v>
      </c>
      <c r="O50" s="310" t="s">
        <v>3</v>
      </c>
      <c r="P50" s="8" t="s">
        <v>276</v>
      </c>
    </row>
    <row r="51" spans="14:16" ht="12.75">
      <c r="N51" s="308">
        <v>1</v>
      </c>
      <c r="O51" s="310" t="s">
        <v>21</v>
      </c>
      <c r="P51" s="8" t="s">
        <v>277</v>
      </c>
    </row>
  </sheetData>
  <sheetProtection/>
  <mergeCells count="1">
    <mergeCell ref="N1:R1"/>
  </mergeCells>
  <printOptions/>
  <pageMargins left="0.75" right="0.75" top="1" bottom="1" header="0.5" footer="0.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148437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8515625" style="3" customWidth="1"/>
    <col min="11" max="11" width="18.7109375" style="0" bestFit="1" customWidth="1"/>
    <col min="12" max="12" width="4.00390625" style="3" customWidth="1"/>
    <col min="13" max="14" width="4.57421875" style="3" customWidth="1"/>
    <col min="15" max="15" width="0.99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388</v>
      </c>
      <c r="K1" s="16"/>
    </row>
    <row r="2" spans="1:19" s="2" customFormat="1" ht="13.5" thickBot="1">
      <c r="A2" s="83"/>
      <c r="B2" s="376" t="s">
        <v>95</v>
      </c>
      <c r="C2" s="377" t="s">
        <v>96</v>
      </c>
      <c r="D2" s="85" t="s">
        <v>97</v>
      </c>
      <c r="E2" s="149"/>
      <c r="F2" s="83"/>
      <c r="G2" s="376" t="s">
        <v>95</v>
      </c>
      <c r="H2" s="377" t="s">
        <v>96</v>
      </c>
      <c r="I2" s="85" t="s">
        <v>97</v>
      </c>
      <c r="J2" s="161"/>
      <c r="K2" s="83"/>
      <c r="L2" s="376" t="s">
        <v>95</v>
      </c>
      <c r="M2" s="377" t="s">
        <v>96</v>
      </c>
      <c r="N2" s="85" t="s">
        <v>97</v>
      </c>
      <c r="O2" s="149"/>
      <c r="P2" s="83"/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>
        <v>6</v>
      </c>
      <c r="M5" s="164"/>
      <c r="N5" s="164">
        <f t="shared" si="2"/>
        <v>6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6</v>
      </c>
      <c r="M6" s="164"/>
      <c r="N6" s="164">
        <f t="shared" si="2"/>
        <v>6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</v>
      </c>
      <c r="H9" s="164"/>
      <c r="I9" s="164">
        <f t="shared" si="1"/>
        <v>6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>
        <v>6</v>
      </c>
      <c r="R9" s="164"/>
      <c r="S9" s="164">
        <f t="shared" si="3"/>
        <v>6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>
        <v>6</v>
      </c>
      <c r="H12" s="164"/>
      <c r="I12" s="164">
        <f t="shared" si="1"/>
        <v>6</v>
      </c>
      <c r="J12" s="17"/>
      <c r="K12" s="369"/>
      <c r="L12" s="164">
        <v>6</v>
      </c>
      <c r="M12" s="164"/>
      <c r="N12" s="164">
        <f t="shared" si="2"/>
        <v>6</v>
      </c>
      <c r="O12" s="19"/>
      <c r="P12" s="369"/>
      <c r="Q12" s="164">
        <v>6</v>
      </c>
      <c r="R12" s="164"/>
      <c r="S12" s="164">
        <f t="shared" si="3"/>
        <v>6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80" t="s">
        <v>101</v>
      </c>
      <c r="G22" s="598">
        <f>SUM(I3:I21)</f>
        <v>65.5</v>
      </c>
      <c r="H22" s="598"/>
      <c r="I22" s="599"/>
      <c r="J22" s="28"/>
      <c r="K22" s="78" t="s">
        <v>101</v>
      </c>
      <c r="L22" s="592">
        <f>SUM(N3:N21)</f>
        <v>65.5</v>
      </c>
      <c r="M22" s="592"/>
      <c r="N22" s="548"/>
      <c r="P22" s="80" t="s">
        <v>101</v>
      </c>
      <c r="Q22" s="598">
        <f>SUM(S3:S21)</f>
        <v>65.5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6" t="s">
        <v>95</v>
      </c>
      <c r="C31" s="377" t="s">
        <v>96</v>
      </c>
      <c r="D31" s="85" t="s">
        <v>97</v>
      </c>
      <c r="E31" s="149"/>
      <c r="F31" s="83"/>
      <c r="G31" s="376" t="s">
        <v>95</v>
      </c>
      <c r="H31" s="377" t="s">
        <v>96</v>
      </c>
      <c r="I31" s="85" t="s">
        <v>97</v>
      </c>
      <c r="J31" s="161"/>
      <c r="K31" s="83"/>
      <c r="L31" s="376" t="s">
        <v>95</v>
      </c>
      <c r="M31" s="377" t="s">
        <v>96</v>
      </c>
      <c r="N31" s="85" t="s">
        <v>97</v>
      </c>
      <c r="O31" s="149"/>
      <c r="P31" s="83"/>
      <c r="Q31" s="376" t="s">
        <v>95</v>
      </c>
      <c r="R31" s="377" t="s">
        <v>96</v>
      </c>
      <c r="S31" s="85" t="s">
        <v>97</v>
      </c>
    </row>
    <row r="32" spans="1:19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164">
        <v>6</v>
      </c>
      <c r="H32" s="164"/>
      <c r="I32" s="164">
        <f>G32+H32</f>
        <v>6</v>
      </c>
      <c r="J32" s="17"/>
      <c r="K32" s="366"/>
      <c r="L32" s="164">
        <v>6</v>
      </c>
      <c r="M32" s="164"/>
      <c r="N32" s="164">
        <f>L32+M32</f>
        <v>6</v>
      </c>
      <c r="O32" s="19"/>
      <c r="P32" s="366"/>
      <c r="Q32" s="164">
        <v>6</v>
      </c>
      <c r="R32" s="164"/>
      <c r="S32" s="164">
        <f>Q32+R32</f>
        <v>6</v>
      </c>
    </row>
    <row r="33" spans="1:19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  <c r="K33" s="369"/>
      <c r="L33" s="164">
        <v>5.5</v>
      </c>
      <c r="M33" s="164"/>
      <c r="N33" s="164">
        <f aca="true" t="shared" si="10" ref="N33:N41">L33+M33</f>
        <v>5.5</v>
      </c>
      <c r="O33" s="19"/>
      <c r="P33" s="369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>
        <v>6</v>
      </c>
      <c r="H34" s="164"/>
      <c r="I34" s="164">
        <f t="shared" si="9"/>
        <v>6</v>
      </c>
      <c r="J34" s="17"/>
      <c r="K34" s="369"/>
      <c r="L34" s="164">
        <v>6</v>
      </c>
      <c r="M34" s="164"/>
      <c r="N34" s="164">
        <f t="shared" si="10"/>
        <v>6</v>
      </c>
      <c r="O34" s="19"/>
      <c r="P34" s="369"/>
      <c r="Q34" s="164">
        <v>6</v>
      </c>
      <c r="R34" s="164"/>
      <c r="S34" s="164">
        <f t="shared" si="11"/>
        <v>6</v>
      </c>
    </row>
    <row r="35" spans="1:19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>
        <v>6</v>
      </c>
      <c r="H35" s="164"/>
      <c r="I35" s="164">
        <f t="shared" si="9"/>
        <v>6</v>
      </c>
      <c r="J35" s="17"/>
      <c r="K35" s="369"/>
      <c r="L35" s="164">
        <v>6</v>
      </c>
      <c r="M35" s="164"/>
      <c r="N35" s="164">
        <f t="shared" si="10"/>
        <v>6</v>
      </c>
      <c r="O35" s="19"/>
      <c r="P35" s="369"/>
      <c r="Q35" s="164">
        <v>6</v>
      </c>
      <c r="R35" s="164"/>
      <c r="S35" s="164">
        <f t="shared" si="11"/>
        <v>6</v>
      </c>
    </row>
    <row r="36" spans="1:19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>
        <v>6</v>
      </c>
      <c r="H36" s="164"/>
      <c r="I36" s="164">
        <f t="shared" si="9"/>
        <v>6</v>
      </c>
      <c r="J36" s="17"/>
      <c r="K36" s="369"/>
      <c r="L36" s="164">
        <v>6</v>
      </c>
      <c r="M36" s="164"/>
      <c r="N36" s="164">
        <f t="shared" si="10"/>
        <v>6</v>
      </c>
      <c r="O36" s="19"/>
      <c r="P36" s="369"/>
      <c r="Q36" s="164">
        <v>6</v>
      </c>
      <c r="R36" s="164"/>
      <c r="S36" s="164">
        <f t="shared" si="11"/>
        <v>6</v>
      </c>
    </row>
    <row r="37" spans="1:19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6</v>
      </c>
      <c r="H37" s="164"/>
      <c r="I37" s="164">
        <f t="shared" si="9"/>
        <v>6</v>
      </c>
      <c r="J37" s="17"/>
      <c r="K37" s="369"/>
      <c r="L37" s="164">
        <v>6</v>
      </c>
      <c r="M37" s="164"/>
      <c r="N37" s="164">
        <f t="shared" si="10"/>
        <v>6</v>
      </c>
      <c r="O37" s="19"/>
      <c r="P37" s="369"/>
      <c r="Q37" s="164">
        <v>6</v>
      </c>
      <c r="R37" s="164"/>
      <c r="S37" s="164">
        <f t="shared" si="11"/>
        <v>6</v>
      </c>
    </row>
    <row r="38" spans="1:19" s="16" customFormat="1" ht="12.75">
      <c r="A38" s="369"/>
      <c r="B38" s="164">
        <v>6</v>
      </c>
      <c r="C38" s="164"/>
      <c r="D38" s="164">
        <f t="shared" si="8"/>
        <v>6</v>
      </c>
      <c r="E38" s="19"/>
      <c r="F38" s="369"/>
      <c r="G38" s="164">
        <v>6</v>
      </c>
      <c r="H38" s="164"/>
      <c r="I38" s="164">
        <f t="shared" si="9"/>
        <v>6</v>
      </c>
      <c r="J38" s="17"/>
      <c r="K38" s="369"/>
      <c r="L38" s="164">
        <v>6</v>
      </c>
      <c r="M38" s="164"/>
      <c r="N38" s="164">
        <f t="shared" si="10"/>
        <v>6</v>
      </c>
      <c r="O38" s="19"/>
      <c r="P38" s="369"/>
      <c r="Q38" s="164">
        <v>6</v>
      </c>
      <c r="R38" s="164"/>
      <c r="S38" s="164">
        <f t="shared" si="11"/>
        <v>6</v>
      </c>
    </row>
    <row r="39" spans="1:19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>
        <v>6</v>
      </c>
      <c r="H39" s="164"/>
      <c r="I39" s="164">
        <f t="shared" si="9"/>
        <v>6</v>
      </c>
      <c r="J39" s="17"/>
      <c r="K39" s="369"/>
      <c r="L39" s="164">
        <v>6</v>
      </c>
      <c r="M39" s="164"/>
      <c r="N39" s="164">
        <f t="shared" si="10"/>
        <v>6</v>
      </c>
      <c r="O39" s="19"/>
      <c r="P39" s="369"/>
      <c r="Q39" s="164">
        <v>6</v>
      </c>
      <c r="R39" s="164"/>
      <c r="S39" s="164">
        <f t="shared" si="11"/>
        <v>6</v>
      </c>
    </row>
    <row r="40" spans="1:19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6</v>
      </c>
      <c r="H40" s="164"/>
      <c r="I40" s="164">
        <f t="shared" si="9"/>
        <v>6</v>
      </c>
      <c r="J40" s="17"/>
      <c r="K40" s="369"/>
      <c r="L40" s="164">
        <v>6</v>
      </c>
      <c r="M40" s="164"/>
      <c r="N40" s="164">
        <f t="shared" si="10"/>
        <v>6</v>
      </c>
      <c r="O40" s="19"/>
      <c r="P40" s="369"/>
      <c r="Q40" s="164">
        <v>6</v>
      </c>
      <c r="R40" s="164"/>
      <c r="S40" s="164">
        <f t="shared" si="11"/>
        <v>6</v>
      </c>
    </row>
    <row r="41" spans="1:19" s="16" customFormat="1" ht="12.75">
      <c r="A41" s="369"/>
      <c r="B41" s="164">
        <v>6</v>
      </c>
      <c r="C41" s="164"/>
      <c r="D41" s="164">
        <f t="shared" si="8"/>
        <v>6</v>
      </c>
      <c r="E41" s="19"/>
      <c r="F41" s="369"/>
      <c r="G41" s="164">
        <v>6</v>
      </c>
      <c r="H41" s="164"/>
      <c r="I41" s="164">
        <f t="shared" si="9"/>
        <v>6</v>
      </c>
      <c r="J41" s="17"/>
      <c r="K41" s="369"/>
      <c r="L41" s="164">
        <v>6</v>
      </c>
      <c r="M41" s="164"/>
      <c r="N41" s="164">
        <f t="shared" si="10"/>
        <v>6</v>
      </c>
      <c r="O41" s="19"/>
      <c r="P41" s="369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164">
        <v>6</v>
      </c>
      <c r="H42" s="164"/>
      <c r="I42" s="164">
        <f>G42+H42</f>
        <v>6</v>
      </c>
      <c r="J42" s="17"/>
      <c r="K42" s="371"/>
      <c r="L42" s="164">
        <v>6</v>
      </c>
      <c r="M42" s="164"/>
      <c r="N42" s="164">
        <f>L42+M42</f>
        <v>6</v>
      </c>
      <c r="O42" s="19"/>
      <c r="P42" s="371"/>
      <c r="Q42" s="164">
        <v>6</v>
      </c>
      <c r="R42" s="164"/>
      <c r="S42" s="164">
        <f>Q42+R42</f>
        <v>6</v>
      </c>
    </row>
    <row r="43" spans="1:19" s="16" customFormat="1" ht="13.5" thickBot="1">
      <c r="A43" s="374"/>
      <c r="B43" s="164"/>
      <c r="C43" s="164"/>
      <c r="D43" s="164"/>
      <c r="E43" s="19"/>
      <c r="F43" s="374"/>
      <c r="G43" s="164"/>
      <c r="H43" s="164"/>
      <c r="I43" s="164"/>
      <c r="J43" s="17"/>
      <c r="K43" s="374"/>
      <c r="L43" s="164"/>
      <c r="M43" s="164"/>
      <c r="N43" s="164"/>
      <c r="O43" s="19"/>
      <c r="P43" s="374"/>
      <c r="Q43" s="164"/>
      <c r="R43" s="164"/>
      <c r="S43" s="164"/>
    </row>
    <row r="44" spans="1:19" s="16" customFormat="1" ht="12.75">
      <c r="A44" s="366"/>
      <c r="B44" s="164">
        <v>0</v>
      </c>
      <c r="C44" s="164"/>
      <c r="D44" s="164">
        <f aca="true" t="shared" si="12" ref="D44:D50">B44+C44</f>
        <v>0</v>
      </c>
      <c r="E44" s="19"/>
      <c r="F44" s="366"/>
      <c r="G44" s="164">
        <v>0</v>
      </c>
      <c r="H44" s="164"/>
      <c r="I44" s="164">
        <f aca="true" t="shared" si="13" ref="I44:I50">G44+H44</f>
        <v>0</v>
      </c>
      <c r="J44" s="17"/>
      <c r="K44" s="366"/>
      <c r="L44" s="164">
        <v>0</v>
      </c>
      <c r="M44" s="164"/>
      <c r="N44" s="164">
        <f aca="true" t="shared" si="14" ref="N44:N50">L44+M44</f>
        <v>0</v>
      </c>
      <c r="O44" s="19"/>
      <c r="P44" s="366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9"/>
      <c r="B45" s="164">
        <v>0</v>
      </c>
      <c r="C45" s="164"/>
      <c r="D45" s="164">
        <f t="shared" si="12"/>
        <v>0</v>
      </c>
      <c r="E45" s="19"/>
      <c r="F45" s="369"/>
      <c r="G45" s="164">
        <v>0</v>
      </c>
      <c r="H45" s="164"/>
      <c r="I45" s="164">
        <f t="shared" si="13"/>
        <v>0</v>
      </c>
      <c r="J45" s="17"/>
      <c r="K45" s="369"/>
      <c r="L45" s="164">
        <v>0</v>
      </c>
      <c r="M45" s="164"/>
      <c r="N45" s="164">
        <f t="shared" si="14"/>
        <v>0</v>
      </c>
      <c r="O45" s="19"/>
      <c r="P45" s="369"/>
      <c r="Q45" s="164">
        <v>0</v>
      </c>
      <c r="R45" s="164"/>
      <c r="S45" s="164">
        <f t="shared" si="15"/>
        <v>0</v>
      </c>
    </row>
    <row r="46" spans="1:19" s="16" customFormat="1" ht="12.75">
      <c r="A46" s="369"/>
      <c r="B46" s="164">
        <v>0</v>
      </c>
      <c r="C46" s="164"/>
      <c r="D46" s="164">
        <f t="shared" si="12"/>
        <v>0</v>
      </c>
      <c r="E46" s="19"/>
      <c r="F46" s="369"/>
      <c r="G46" s="164">
        <v>0</v>
      </c>
      <c r="H46" s="164"/>
      <c r="I46" s="164">
        <f t="shared" si="13"/>
        <v>0</v>
      </c>
      <c r="J46" s="17"/>
      <c r="K46" s="369"/>
      <c r="L46" s="164">
        <v>0</v>
      </c>
      <c r="M46" s="164"/>
      <c r="N46" s="164">
        <f t="shared" si="14"/>
        <v>0</v>
      </c>
      <c r="O46" s="19"/>
      <c r="P46" s="369"/>
      <c r="Q46" s="164">
        <v>0</v>
      </c>
      <c r="R46" s="164"/>
      <c r="S46" s="164">
        <f t="shared" si="15"/>
        <v>0</v>
      </c>
    </row>
    <row r="47" spans="1:19" s="16" customFormat="1" ht="12.75">
      <c r="A47" s="369"/>
      <c r="B47" s="164">
        <v>0</v>
      </c>
      <c r="C47" s="164"/>
      <c r="D47" s="164">
        <f t="shared" si="12"/>
        <v>0</v>
      </c>
      <c r="E47" s="19"/>
      <c r="F47" s="369"/>
      <c r="G47" s="164">
        <v>0</v>
      </c>
      <c r="H47" s="164"/>
      <c r="I47" s="164">
        <f t="shared" si="13"/>
        <v>0</v>
      </c>
      <c r="J47" s="17"/>
      <c r="K47" s="369"/>
      <c r="L47" s="164">
        <v>0</v>
      </c>
      <c r="M47" s="164"/>
      <c r="N47" s="164">
        <f t="shared" si="14"/>
        <v>0</v>
      </c>
      <c r="O47" s="19"/>
      <c r="P47" s="369"/>
      <c r="Q47" s="164">
        <v>0</v>
      </c>
      <c r="R47" s="164"/>
      <c r="S47" s="164">
        <f t="shared" si="15"/>
        <v>0</v>
      </c>
    </row>
    <row r="48" spans="1:19" s="16" customFormat="1" ht="12.75">
      <c r="A48" s="369"/>
      <c r="B48" s="164">
        <v>0</v>
      </c>
      <c r="C48" s="164"/>
      <c r="D48" s="164">
        <f t="shared" si="12"/>
        <v>0</v>
      </c>
      <c r="E48" s="19"/>
      <c r="F48" s="369"/>
      <c r="G48" s="164">
        <v>0</v>
      </c>
      <c r="H48" s="164"/>
      <c r="I48" s="164">
        <f t="shared" si="13"/>
        <v>0</v>
      </c>
      <c r="J48" s="17"/>
      <c r="K48" s="369"/>
      <c r="L48" s="164">
        <v>0</v>
      </c>
      <c r="M48" s="164"/>
      <c r="N48" s="164">
        <f t="shared" si="14"/>
        <v>0</v>
      </c>
      <c r="O48" s="19"/>
      <c r="P48" s="369"/>
      <c r="Q48" s="164">
        <v>0</v>
      </c>
      <c r="R48" s="164"/>
      <c r="S48" s="164">
        <f t="shared" si="15"/>
        <v>0</v>
      </c>
    </row>
    <row r="49" spans="1:19" s="16" customFormat="1" ht="12.75">
      <c r="A49" s="369"/>
      <c r="B49" s="164">
        <v>0</v>
      </c>
      <c r="C49" s="164"/>
      <c r="D49" s="164">
        <f t="shared" si="12"/>
        <v>0</v>
      </c>
      <c r="E49" s="19"/>
      <c r="F49" s="369"/>
      <c r="G49" s="164">
        <v>0</v>
      </c>
      <c r="H49" s="164"/>
      <c r="I49" s="164">
        <f t="shared" si="13"/>
        <v>0</v>
      </c>
      <c r="J49" s="17"/>
      <c r="K49" s="369"/>
      <c r="L49" s="164">
        <v>0</v>
      </c>
      <c r="M49" s="164"/>
      <c r="N49" s="164">
        <f t="shared" si="14"/>
        <v>0</v>
      </c>
      <c r="O49" s="19"/>
      <c r="P49" s="369"/>
      <c r="Q49" s="164">
        <v>0</v>
      </c>
      <c r="R49" s="164"/>
      <c r="S49" s="164">
        <f t="shared" si="15"/>
        <v>0</v>
      </c>
    </row>
    <row r="50" spans="1:19" ht="13.5" thickBot="1">
      <c r="A50" s="371"/>
      <c r="B50" s="5">
        <v>0</v>
      </c>
      <c r="C50" s="5"/>
      <c r="D50" s="164">
        <f t="shared" si="12"/>
        <v>0</v>
      </c>
      <c r="E50" s="19"/>
      <c r="F50" s="371"/>
      <c r="G50" s="5">
        <v>0</v>
      </c>
      <c r="H50" s="5"/>
      <c r="I50" s="164">
        <f t="shared" si="13"/>
        <v>0</v>
      </c>
      <c r="J50" s="28"/>
      <c r="K50" s="371"/>
      <c r="L50" s="5">
        <v>0</v>
      </c>
      <c r="M50" s="5"/>
      <c r="N50" s="164">
        <f t="shared" si="14"/>
        <v>0</v>
      </c>
      <c r="O50" s="19"/>
      <c r="P50" s="371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592">
        <f>SUM(D32:D50)</f>
        <v>65.5</v>
      </c>
      <c r="C51" s="592"/>
      <c r="D51" s="548"/>
      <c r="F51" s="80" t="s">
        <v>101</v>
      </c>
      <c r="G51" s="598">
        <f>SUM(I32:I50)</f>
        <v>65.5</v>
      </c>
      <c r="H51" s="598"/>
      <c r="I51" s="599"/>
      <c r="J51" s="28"/>
      <c r="K51" s="78" t="s">
        <v>101</v>
      </c>
      <c r="L51" s="592">
        <f>SUM(N32:N50)</f>
        <v>65.5</v>
      </c>
      <c r="M51" s="592"/>
      <c r="N51" s="548"/>
      <c r="P51" s="80" t="s">
        <v>101</v>
      </c>
      <c r="Q51" s="598">
        <f>SUM(S32:S50)</f>
        <v>65.5</v>
      </c>
      <c r="R51" s="598"/>
      <c r="S51" s="599"/>
      <c r="T51" s="40"/>
      <c r="U51" s="40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  <c r="T53" s="116"/>
      <c r="U53" s="116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  <c r="T54" s="116"/>
      <c r="U54" s="116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  <c r="T55" s="116"/>
      <c r="U55" s="116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  <c r="T56" s="116"/>
      <c r="U56" s="116"/>
    </row>
    <row r="57" spans="1:21" s="154" customFormat="1" ht="18.75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8.14062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3.00390625" style="40" customWidth="1"/>
    <col min="6" max="6" width="20.281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57421875" style="3" customWidth="1"/>
    <col min="11" max="11" width="13.421875" style="0" bestFit="1" customWidth="1"/>
    <col min="12" max="12" width="4.00390625" style="3" customWidth="1"/>
    <col min="13" max="13" width="4.57421875" style="3" customWidth="1"/>
    <col min="14" max="14" width="4.00390625" style="3" bestFit="1" customWidth="1"/>
    <col min="15" max="15" width="3.0039062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5.00390625" style="3" bestFit="1" customWidth="1"/>
  </cols>
  <sheetData>
    <row r="1" ht="13.5" thickBot="1">
      <c r="A1" s="145" t="s">
        <v>387</v>
      </c>
    </row>
    <row r="2" spans="1:19" s="2" customFormat="1" ht="13.5" thickBot="1">
      <c r="A2" s="83"/>
      <c r="B2" s="376" t="s">
        <v>95</v>
      </c>
      <c r="C2" s="377" t="s">
        <v>96</v>
      </c>
      <c r="D2" s="85" t="s">
        <v>97</v>
      </c>
      <c r="E2" s="149"/>
      <c r="F2" s="83"/>
      <c r="G2" s="376" t="s">
        <v>95</v>
      </c>
      <c r="H2" s="377" t="s">
        <v>96</v>
      </c>
      <c r="I2" s="85" t="s">
        <v>97</v>
      </c>
      <c r="J2" s="161"/>
      <c r="K2" s="83"/>
      <c r="L2" s="376" t="s">
        <v>95</v>
      </c>
      <c r="M2" s="377" t="s">
        <v>96</v>
      </c>
      <c r="N2" s="85" t="s">
        <v>97</v>
      </c>
      <c r="O2" s="149"/>
      <c r="P2" s="83"/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>
        <v>6</v>
      </c>
      <c r="M5" s="164"/>
      <c r="N5" s="164">
        <f t="shared" si="2"/>
        <v>6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6</v>
      </c>
      <c r="M6" s="164"/>
      <c r="N6" s="164">
        <f t="shared" si="2"/>
        <v>6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</v>
      </c>
      <c r="H9" s="164"/>
      <c r="I9" s="164">
        <f t="shared" si="1"/>
        <v>6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>
        <v>6</v>
      </c>
      <c r="R9" s="164"/>
      <c r="S9" s="164">
        <f t="shared" si="3"/>
        <v>6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>
        <v>6</v>
      </c>
      <c r="H12" s="164"/>
      <c r="I12" s="164">
        <f t="shared" si="1"/>
        <v>6</v>
      </c>
      <c r="J12" s="17"/>
      <c r="K12" s="369"/>
      <c r="L12" s="164">
        <v>6</v>
      </c>
      <c r="M12" s="164"/>
      <c r="N12" s="164">
        <f t="shared" si="2"/>
        <v>6</v>
      </c>
      <c r="O12" s="19"/>
      <c r="P12" s="369"/>
      <c r="Q12" s="164">
        <v>6</v>
      </c>
      <c r="R12" s="164"/>
      <c r="S12" s="164">
        <f t="shared" si="3"/>
        <v>6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80" t="s">
        <v>101</v>
      </c>
      <c r="G22" s="598">
        <f>SUM(I3:I21)</f>
        <v>65.5</v>
      </c>
      <c r="H22" s="598"/>
      <c r="I22" s="599"/>
      <c r="J22" s="28"/>
      <c r="K22" s="78" t="s">
        <v>101</v>
      </c>
      <c r="L22" s="592">
        <f>SUM(N3:N21)</f>
        <v>65.5</v>
      </c>
      <c r="M22" s="592"/>
      <c r="N22" s="548"/>
      <c r="P22" s="80" t="s">
        <v>101</v>
      </c>
      <c r="Q22" s="598">
        <f>SUM(S3:S21)</f>
        <v>65.5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6" t="s">
        <v>95</v>
      </c>
      <c r="C31" s="377" t="s">
        <v>96</v>
      </c>
      <c r="D31" s="85" t="s">
        <v>97</v>
      </c>
      <c r="E31" s="149"/>
      <c r="F31" s="83"/>
      <c r="G31" s="376" t="s">
        <v>95</v>
      </c>
      <c r="H31" s="377" t="s">
        <v>96</v>
      </c>
      <c r="I31" s="85" t="s">
        <v>97</v>
      </c>
      <c r="J31" s="161"/>
      <c r="K31" s="83"/>
      <c r="L31" s="376" t="s">
        <v>95</v>
      </c>
      <c r="M31" s="377" t="s">
        <v>96</v>
      </c>
      <c r="N31" s="85" t="s">
        <v>97</v>
      </c>
      <c r="O31" s="149"/>
      <c r="P31" s="83"/>
      <c r="Q31" s="376" t="s">
        <v>95</v>
      </c>
      <c r="R31" s="377" t="s">
        <v>96</v>
      </c>
      <c r="S31" s="85" t="s">
        <v>97</v>
      </c>
    </row>
    <row r="32" spans="1:19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164">
        <v>6</v>
      </c>
      <c r="H32" s="164"/>
      <c r="I32" s="164">
        <f>G32+H32</f>
        <v>6</v>
      </c>
      <c r="J32" s="17"/>
      <c r="K32" s="366"/>
      <c r="L32" s="164">
        <v>6</v>
      </c>
      <c r="M32" s="164"/>
      <c r="N32" s="164">
        <f>L32+M32</f>
        <v>6</v>
      </c>
      <c r="O32" s="19"/>
      <c r="P32" s="366"/>
      <c r="Q32" s="164">
        <v>6</v>
      </c>
      <c r="R32" s="164"/>
      <c r="S32" s="164">
        <f>Q32+R32</f>
        <v>6</v>
      </c>
    </row>
    <row r="33" spans="1:19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  <c r="K33" s="369"/>
      <c r="L33" s="164">
        <v>5.5</v>
      </c>
      <c r="M33" s="164"/>
      <c r="N33" s="164">
        <f aca="true" t="shared" si="10" ref="N33:N41">L33+M33</f>
        <v>5.5</v>
      </c>
      <c r="O33" s="19"/>
      <c r="P33" s="369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>
        <v>6</v>
      </c>
      <c r="H34" s="164"/>
      <c r="I34" s="164">
        <f t="shared" si="9"/>
        <v>6</v>
      </c>
      <c r="J34" s="17"/>
      <c r="K34" s="369"/>
      <c r="L34" s="164">
        <v>6</v>
      </c>
      <c r="M34" s="164"/>
      <c r="N34" s="164">
        <f t="shared" si="10"/>
        <v>6</v>
      </c>
      <c r="O34" s="19"/>
      <c r="P34" s="369"/>
      <c r="Q34" s="164">
        <v>6</v>
      </c>
      <c r="R34" s="164"/>
      <c r="S34" s="164">
        <f t="shared" si="11"/>
        <v>6</v>
      </c>
    </row>
    <row r="35" spans="1:19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>
        <v>6</v>
      </c>
      <c r="H35" s="164"/>
      <c r="I35" s="164">
        <f t="shared" si="9"/>
        <v>6</v>
      </c>
      <c r="J35" s="17"/>
      <c r="K35" s="369"/>
      <c r="L35" s="164">
        <v>6</v>
      </c>
      <c r="M35" s="164"/>
      <c r="N35" s="164">
        <f t="shared" si="10"/>
        <v>6</v>
      </c>
      <c r="O35" s="19"/>
      <c r="P35" s="369"/>
      <c r="Q35" s="164">
        <v>6</v>
      </c>
      <c r="R35" s="164"/>
      <c r="S35" s="164">
        <f t="shared" si="11"/>
        <v>6</v>
      </c>
    </row>
    <row r="36" spans="1:19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>
        <v>6</v>
      </c>
      <c r="H36" s="164"/>
      <c r="I36" s="164">
        <f t="shared" si="9"/>
        <v>6</v>
      </c>
      <c r="J36" s="17"/>
      <c r="K36" s="369"/>
      <c r="L36" s="164">
        <v>6</v>
      </c>
      <c r="M36" s="164"/>
      <c r="N36" s="164">
        <f t="shared" si="10"/>
        <v>6</v>
      </c>
      <c r="O36" s="19"/>
      <c r="P36" s="369"/>
      <c r="Q36" s="164">
        <v>6</v>
      </c>
      <c r="R36" s="164"/>
      <c r="S36" s="164">
        <f t="shared" si="11"/>
        <v>6</v>
      </c>
    </row>
    <row r="37" spans="1:19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6</v>
      </c>
      <c r="H37" s="164"/>
      <c r="I37" s="164">
        <f t="shared" si="9"/>
        <v>6</v>
      </c>
      <c r="J37" s="17"/>
      <c r="K37" s="369"/>
      <c r="L37" s="164">
        <v>6</v>
      </c>
      <c r="M37" s="164"/>
      <c r="N37" s="164">
        <f t="shared" si="10"/>
        <v>6</v>
      </c>
      <c r="O37" s="19"/>
      <c r="P37" s="369"/>
      <c r="Q37" s="164">
        <v>6</v>
      </c>
      <c r="R37" s="164"/>
      <c r="S37" s="164">
        <f t="shared" si="11"/>
        <v>6</v>
      </c>
    </row>
    <row r="38" spans="1:19" s="16" customFormat="1" ht="12.75">
      <c r="A38" s="369"/>
      <c r="B38" s="164">
        <v>6</v>
      </c>
      <c r="C38" s="164"/>
      <c r="D38" s="164">
        <f t="shared" si="8"/>
        <v>6</v>
      </c>
      <c r="E38" s="19"/>
      <c r="F38" s="369"/>
      <c r="G38" s="164">
        <v>6</v>
      </c>
      <c r="H38" s="164"/>
      <c r="I38" s="164">
        <f t="shared" si="9"/>
        <v>6</v>
      </c>
      <c r="J38" s="17"/>
      <c r="K38" s="369"/>
      <c r="L38" s="164">
        <v>6</v>
      </c>
      <c r="M38" s="164"/>
      <c r="N38" s="164">
        <f t="shared" si="10"/>
        <v>6</v>
      </c>
      <c r="O38" s="19"/>
      <c r="P38" s="369"/>
      <c r="Q38" s="164">
        <v>6</v>
      </c>
      <c r="R38" s="164"/>
      <c r="S38" s="164">
        <f t="shared" si="11"/>
        <v>6</v>
      </c>
    </row>
    <row r="39" spans="1:19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>
        <v>6</v>
      </c>
      <c r="H39" s="164"/>
      <c r="I39" s="164">
        <f t="shared" si="9"/>
        <v>6</v>
      </c>
      <c r="J39" s="17"/>
      <c r="K39" s="369"/>
      <c r="L39" s="164">
        <v>6</v>
      </c>
      <c r="M39" s="164"/>
      <c r="N39" s="164">
        <f t="shared" si="10"/>
        <v>6</v>
      </c>
      <c r="O39" s="19"/>
      <c r="P39" s="369"/>
      <c r="Q39" s="164">
        <v>6</v>
      </c>
      <c r="R39" s="164"/>
      <c r="S39" s="164">
        <f t="shared" si="11"/>
        <v>6</v>
      </c>
    </row>
    <row r="40" spans="1:19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6</v>
      </c>
      <c r="H40" s="164"/>
      <c r="I40" s="164">
        <f t="shared" si="9"/>
        <v>6</v>
      </c>
      <c r="J40" s="17"/>
      <c r="K40" s="369"/>
      <c r="L40" s="164">
        <v>6</v>
      </c>
      <c r="M40" s="164"/>
      <c r="N40" s="164">
        <f t="shared" si="10"/>
        <v>6</v>
      </c>
      <c r="O40" s="19"/>
      <c r="P40" s="369"/>
      <c r="Q40" s="164">
        <v>6</v>
      </c>
      <c r="R40" s="164"/>
      <c r="S40" s="164">
        <f t="shared" si="11"/>
        <v>6</v>
      </c>
    </row>
    <row r="41" spans="1:19" s="16" customFormat="1" ht="12.75">
      <c r="A41" s="369"/>
      <c r="B41" s="164">
        <v>6</v>
      </c>
      <c r="C41" s="164"/>
      <c r="D41" s="164">
        <f t="shared" si="8"/>
        <v>6</v>
      </c>
      <c r="E41" s="19"/>
      <c r="F41" s="369"/>
      <c r="G41" s="164">
        <v>6</v>
      </c>
      <c r="H41" s="164"/>
      <c r="I41" s="164">
        <f t="shared" si="9"/>
        <v>6</v>
      </c>
      <c r="J41" s="17"/>
      <c r="K41" s="369"/>
      <c r="L41" s="164">
        <v>6</v>
      </c>
      <c r="M41" s="164"/>
      <c r="N41" s="164">
        <f t="shared" si="10"/>
        <v>6</v>
      </c>
      <c r="O41" s="19"/>
      <c r="P41" s="369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164">
        <v>6</v>
      </c>
      <c r="H42" s="164"/>
      <c r="I42" s="164">
        <f>G42+H42</f>
        <v>6</v>
      </c>
      <c r="J42" s="17"/>
      <c r="K42" s="371"/>
      <c r="L42" s="164">
        <v>6</v>
      </c>
      <c r="M42" s="164"/>
      <c r="N42" s="164">
        <f>L42+M42</f>
        <v>6</v>
      </c>
      <c r="O42" s="19"/>
      <c r="P42" s="371"/>
      <c r="Q42" s="164">
        <v>6</v>
      </c>
      <c r="R42" s="164"/>
      <c r="S42" s="164">
        <f>Q42+R42</f>
        <v>6</v>
      </c>
    </row>
    <row r="43" spans="1:19" s="16" customFormat="1" ht="13.5" thickBot="1">
      <c r="A43" s="374"/>
      <c r="B43" s="164"/>
      <c r="C43" s="164"/>
      <c r="D43" s="164"/>
      <c r="E43" s="19"/>
      <c r="F43" s="374"/>
      <c r="G43" s="164"/>
      <c r="H43" s="164"/>
      <c r="I43" s="164"/>
      <c r="J43" s="17"/>
      <c r="K43" s="374"/>
      <c r="L43" s="164"/>
      <c r="M43" s="164"/>
      <c r="N43" s="164"/>
      <c r="O43" s="19"/>
      <c r="P43" s="374"/>
      <c r="Q43" s="164"/>
      <c r="R43" s="164"/>
      <c r="S43" s="164"/>
    </row>
    <row r="44" spans="1:19" s="16" customFormat="1" ht="12.75">
      <c r="A44" s="366"/>
      <c r="B44" s="164">
        <v>0</v>
      </c>
      <c r="C44" s="164"/>
      <c r="D44" s="164">
        <f aca="true" t="shared" si="12" ref="D44:D50">B44+C44</f>
        <v>0</v>
      </c>
      <c r="E44" s="19"/>
      <c r="F44" s="366"/>
      <c r="G44" s="164">
        <v>0</v>
      </c>
      <c r="H44" s="164"/>
      <c r="I44" s="164">
        <f aca="true" t="shared" si="13" ref="I44:I50">G44+H44</f>
        <v>0</v>
      </c>
      <c r="J44" s="17"/>
      <c r="K44" s="366"/>
      <c r="L44" s="164">
        <v>0</v>
      </c>
      <c r="M44" s="164"/>
      <c r="N44" s="164">
        <f aca="true" t="shared" si="14" ref="N44:N50">L44+M44</f>
        <v>0</v>
      </c>
      <c r="O44" s="19"/>
      <c r="P44" s="366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9"/>
      <c r="B45" s="164">
        <v>0</v>
      </c>
      <c r="C45" s="164"/>
      <c r="D45" s="164">
        <f t="shared" si="12"/>
        <v>0</v>
      </c>
      <c r="E45" s="19"/>
      <c r="F45" s="369"/>
      <c r="G45" s="164">
        <v>0</v>
      </c>
      <c r="H45" s="164"/>
      <c r="I45" s="164">
        <f t="shared" si="13"/>
        <v>0</v>
      </c>
      <c r="J45" s="17"/>
      <c r="K45" s="369"/>
      <c r="L45" s="164">
        <v>0</v>
      </c>
      <c r="M45" s="164"/>
      <c r="N45" s="164">
        <f t="shared" si="14"/>
        <v>0</v>
      </c>
      <c r="O45" s="19"/>
      <c r="P45" s="369"/>
      <c r="Q45" s="164">
        <v>0</v>
      </c>
      <c r="R45" s="164"/>
      <c r="S45" s="164">
        <f t="shared" si="15"/>
        <v>0</v>
      </c>
    </row>
    <row r="46" spans="1:19" s="16" customFormat="1" ht="12.75">
      <c r="A46" s="369"/>
      <c r="B46" s="164">
        <v>0</v>
      </c>
      <c r="C46" s="164"/>
      <c r="D46" s="164">
        <f t="shared" si="12"/>
        <v>0</v>
      </c>
      <c r="E46" s="19"/>
      <c r="F46" s="369"/>
      <c r="G46" s="164">
        <v>0</v>
      </c>
      <c r="H46" s="164"/>
      <c r="I46" s="164">
        <f t="shared" si="13"/>
        <v>0</v>
      </c>
      <c r="J46" s="17"/>
      <c r="K46" s="369"/>
      <c r="L46" s="164">
        <v>0</v>
      </c>
      <c r="M46" s="164"/>
      <c r="N46" s="164">
        <f t="shared" si="14"/>
        <v>0</v>
      </c>
      <c r="O46" s="19"/>
      <c r="P46" s="369"/>
      <c r="Q46" s="164">
        <v>0</v>
      </c>
      <c r="R46" s="164"/>
      <c r="S46" s="164">
        <f t="shared" si="15"/>
        <v>0</v>
      </c>
    </row>
    <row r="47" spans="1:19" s="16" customFormat="1" ht="12.75">
      <c r="A47" s="369"/>
      <c r="B47" s="164">
        <v>0</v>
      </c>
      <c r="C47" s="164"/>
      <c r="D47" s="164">
        <f t="shared" si="12"/>
        <v>0</v>
      </c>
      <c r="E47" s="19"/>
      <c r="F47" s="369"/>
      <c r="G47" s="164">
        <v>0</v>
      </c>
      <c r="H47" s="164"/>
      <c r="I47" s="164">
        <f t="shared" si="13"/>
        <v>0</v>
      </c>
      <c r="J47" s="17"/>
      <c r="K47" s="369"/>
      <c r="L47" s="164">
        <v>0</v>
      </c>
      <c r="M47" s="164"/>
      <c r="N47" s="164">
        <f t="shared" si="14"/>
        <v>0</v>
      </c>
      <c r="O47" s="19"/>
      <c r="P47" s="369"/>
      <c r="Q47" s="164">
        <v>0</v>
      </c>
      <c r="R47" s="164"/>
      <c r="S47" s="164">
        <f t="shared" si="15"/>
        <v>0</v>
      </c>
    </row>
    <row r="48" spans="1:19" s="16" customFormat="1" ht="12.75">
      <c r="A48" s="369"/>
      <c r="B48" s="164">
        <v>0</v>
      </c>
      <c r="C48" s="164"/>
      <c r="D48" s="164">
        <f t="shared" si="12"/>
        <v>0</v>
      </c>
      <c r="E48" s="19"/>
      <c r="F48" s="369"/>
      <c r="G48" s="164">
        <v>0</v>
      </c>
      <c r="H48" s="164"/>
      <c r="I48" s="164">
        <f t="shared" si="13"/>
        <v>0</v>
      </c>
      <c r="J48" s="17"/>
      <c r="K48" s="369"/>
      <c r="L48" s="164">
        <v>0</v>
      </c>
      <c r="M48" s="164"/>
      <c r="N48" s="164">
        <f t="shared" si="14"/>
        <v>0</v>
      </c>
      <c r="O48" s="19"/>
      <c r="P48" s="369"/>
      <c r="Q48" s="164">
        <v>0</v>
      </c>
      <c r="R48" s="164"/>
      <c r="S48" s="164">
        <f t="shared" si="15"/>
        <v>0</v>
      </c>
    </row>
    <row r="49" spans="1:19" s="16" customFormat="1" ht="12.75">
      <c r="A49" s="369"/>
      <c r="B49" s="164">
        <v>0</v>
      </c>
      <c r="C49" s="164"/>
      <c r="D49" s="164">
        <f t="shared" si="12"/>
        <v>0</v>
      </c>
      <c r="E49" s="19"/>
      <c r="F49" s="369"/>
      <c r="G49" s="164">
        <v>0</v>
      </c>
      <c r="H49" s="164"/>
      <c r="I49" s="164">
        <f t="shared" si="13"/>
        <v>0</v>
      </c>
      <c r="J49" s="17"/>
      <c r="K49" s="369"/>
      <c r="L49" s="164">
        <v>0</v>
      </c>
      <c r="M49" s="164"/>
      <c r="N49" s="164">
        <f t="shared" si="14"/>
        <v>0</v>
      </c>
      <c r="O49" s="19"/>
      <c r="P49" s="369"/>
      <c r="Q49" s="164">
        <v>0</v>
      </c>
      <c r="R49" s="164"/>
      <c r="S49" s="164">
        <f t="shared" si="15"/>
        <v>0</v>
      </c>
    </row>
    <row r="50" spans="1:19" ht="13.5" thickBot="1">
      <c r="A50" s="371"/>
      <c r="B50" s="5">
        <v>0</v>
      </c>
      <c r="C50" s="5"/>
      <c r="D50" s="164">
        <f t="shared" si="12"/>
        <v>0</v>
      </c>
      <c r="E50" s="19"/>
      <c r="F50" s="371"/>
      <c r="G50" s="5">
        <v>0</v>
      </c>
      <c r="H50" s="5"/>
      <c r="I50" s="164">
        <f t="shared" si="13"/>
        <v>0</v>
      </c>
      <c r="J50" s="28"/>
      <c r="K50" s="371"/>
      <c r="L50" s="5">
        <v>0</v>
      </c>
      <c r="M50" s="5"/>
      <c r="N50" s="164">
        <f t="shared" si="14"/>
        <v>0</v>
      </c>
      <c r="O50" s="19"/>
      <c r="P50" s="371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592">
        <f>SUM(D32:D50)</f>
        <v>65.5</v>
      </c>
      <c r="C51" s="592"/>
      <c r="D51" s="548"/>
      <c r="F51" s="80" t="s">
        <v>101</v>
      </c>
      <c r="G51" s="598">
        <f>SUM(I32:I50)</f>
        <v>65.5</v>
      </c>
      <c r="H51" s="598"/>
      <c r="I51" s="599"/>
      <c r="J51" s="28"/>
      <c r="K51" s="78" t="s">
        <v>101</v>
      </c>
      <c r="L51" s="592">
        <f>SUM(N32:N50)</f>
        <v>65.5</v>
      </c>
      <c r="M51" s="592"/>
      <c r="N51" s="548"/>
      <c r="P51" s="80" t="s">
        <v>101</v>
      </c>
      <c r="Q51" s="598">
        <f>SUM(S32:S50)</f>
        <v>65.5</v>
      </c>
      <c r="R51" s="598"/>
      <c r="S51" s="599"/>
      <c r="T51" s="40"/>
      <c r="U51" s="40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  <c r="T53" s="116"/>
      <c r="U53" s="116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  <c r="T54" s="116"/>
      <c r="U54" s="116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  <c r="T55" s="116"/>
      <c r="U55" s="116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  <c r="T56" s="116"/>
      <c r="U56" s="116"/>
    </row>
    <row r="57" spans="1:21" s="154" customFormat="1" ht="18.75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23:D23"/>
    <mergeCell ref="L23:N23"/>
    <mergeCell ref="B24:D24"/>
    <mergeCell ref="L24:N24"/>
    <mergeCell ref="B25:D25"/>
    <mergeCell ref="G25:I25"/>
    <mergeCell ref="L25:N25"/>
    <mergeCell ref="G24:I24"/>
    <mergeCell ref="Q27:S27"/>
    <mergeCell ref="B26:D26"/>
    <mergeCell ref="G26:I26"/>
    <mergeCell ref="L26:N26"/>
    <mergeCell ref="Q26:S26"/>
    <mergeCell ref="B51:D51"/>
    <mergeCell ref="L51:N51"/>
    <mergeCell ref="B27:D27"/>
    <mergeCell ref="G27:I27"/>
    <mergeCell ref="L27:N27"/>
    <mergeCell ref="G28:I28"/>
    <mergeCell ref="L28:N28"/>
    <mergeCell ref="B54:D54"/>
    <mergeCell ref="L54:N54"/>
    <mergeCell ref="L52:N52"/>
    <mergeCell ref="B53:D53"/>
    <mergeCell ref="B52:D52"/>
    <mergeCell ref="B57:D57"/>
    <mergeCell ref="G57:I57"/>
    <mergeCell ref="L57:N57"/>
    <mergeCell ref="Q57:S57"/>
    <mergeCell ref="Q56:S56"/>
    <mergeCell ref="G56:I56"/>
    <mergeCell ref="L56:N56"/>
    <mergeCell ref="B55:D55"/>
    <mergeCell ref="B56:D56"/>
    <mergeCell ref="G54:I54"/>
    <mergeCell ref="L53:N53"/>
    <mergeCell ref="G53:I53"/>
    <mergeCell ref="Q53:S53"/>
    <mergeCell ref="G55:I55"/>
    <mergeCell ref="L55:N55"/>
    <mergeCell ref="Q55:S55"/>
    <mergeCell ref="Q54:S54"/>
    <mergeCell ref="B22:D22"/>
    <mergeCell ref="G22:I22"/>
    <mergeCell ref="L22:N22"/>
    <mergeCell ref="Q22:S22"/>
    <mergeCell ref="G51:I51"/>
    <mergeCell ref="Q51:S51"/>
    <mergeCell ref="Q24:S24"/>
    <mergeCell ref="Q25:S25"/>
    <mergeCell ref="Q28:S28"/>
    <mergeCell ref="B28:D28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8515625" style="40" customWidth="1"/>
    <col min="6" max="6" width="15.8515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7109375" style="3" customWidth="1"/>
    <col min="11" max="11" width="15.14062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390</v>
      </c>
      <c r="K1" s="16"/>
    </row>
    <row r="2" spans="1:19" s="2" customFormat="1" ht="13.5" thickBot="1">
      <c r="A2" s="83"/>
      <c r="B2" s="376" t="s">
        <v>95</v>
      </c>
      <c r="C2" s="377" t="s">
        <v>96</v>
      </c>
      <c r="D2" s="85" t="s">
        <v>97</v>
      </c>
      <c r="E2" s="149"/>
      <c r="F2" s="83"/>
      <c r="G2" s="376" t="s">
        <v>95</v>
      </c>
      <c r="H2" s="377" t="s">
        <v>96</v>
      </c>
      <c r="I2" s="85" t="s">
        <v>97</v>
      </c>
      <c r="J2" s="161"/>
      <c r="K2" s="83"/>
      <c r="L2" s="376" t="s">
        <v>95</v>
      </c>
      <c r="M2" s="377" t="s">
        <v>96</v>
      </c>
      <c r="N2" s="85" t="s">
        <v>97</v>
      </c>
      <c r="O2" s="149"/>
      <c r="P2" s="83"/>
      <c r="Q2" s="376" t="s">
        <v>95</v>
      </c>
      <c r="R2" s="377" t="s">
        <v>96</v>
      </c>
      <c r="S2" s="85" t="s">
        <v>97</v>
      </c>
    </row>
    <row r="3" spans="1:19" s="16" customFormat="1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  <c r="J3" s="17"/>
      <c r="K3" s="366"/>
      <c r="L3" s="164">
        <v>6</v>
      </c>
      <c r="M3" s="164"/>
      <c r="N3" s="164">
        <f>L3+M3</f>
        <v>6</v>
      </c>
      <c r="O3" s="19"/>
      <c r="P3" s="366"/>
      <c r="Q3" s="164">
        <v>6</v>
      </c>
      <c r="R3" s="164"/>
      <c r="S3" s="164">
        <f>Q3+R3</f>
        <v>6</v>
      </c>
    </row>
    <row r="4" spans="1:19" s="16" customFormat="1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  <c r="J4" s="17"/>
      <c r="K4" s="369"/>
      <c r="L4" s="164">
        <v>5.5</v>
      </c>
      <c r="M4" s="164"/>
      <c r="N4" s="164">
        <f aca="true" t="shared" si="2" ref="N4:N12">L4+M4</f>
        <v>5.5</v>
      </c>
      <c r="O4" s="19"/>
      <c r="P4" s="369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  <c r="J5" s="17"/>
      <c r="K5" s="369"/>
      <c r="L5" s="164">
        <v>6</v>
      </c>
      <c r="M5" s="164"/>
      <c r="N5" s="164">
        <f t="shared" si="2"/>
        <v>6</v>
      </c>
      <c r="O5" s="19"/>
      <c r="P5" s="369"/>
      <c r="Q5" s="164">
        <v>6</v>
      </c>
      <c r="R5" s="164"/>
      <c r="S5" s="164">
        <f t="shared" si="3"/>
        <v>6</v>
      </c>
    </row>
    <row r="6" spans="1:19" s="16" customFormat="1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  <c r="J6" s="17"/>
      <c r="K6" s="369"/>
      <c r="L6" s="164">
        <v>6</v>
      </c>
      <c r="M6" s="164"/>
      <c r="N6" s="164">
        <f t="shared" si="2"/>
        <v>6</v>
      </c>
      <c r="O6" s="19"/>
      <c r="P6" s="369"/>
      <c r="Q6" s="164">
        <v>6</v>
      </c>
      <c r="R6" s="164"/>
      <c r="S6" s="164">
        <f t="shared" si="3"/>
        <v>6</v>
      </c>
    </row>
    <row r="7" spans="1:19" s="16" customFormat="1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  <c r="J7" s="17"/>
      <c r="K7" s="369"/>
      <c r="L7" s="164">
        <v>6</v>
      </c>
      <c r="M7" s="164"/>
      <c r="N7" s="164">
        <f t="shared" si="2"/>
        <v>6</v>
      </c>
      <c r="O7" s="19"/>
      <c r="P7" s="369"/>
      <c r="Q7" s="164">
        <v>6</v>
      </c>
      <c r="R7" s="164"/>
      <c r="S7" s="164">
        <f t="shared" si="3"/>
        <v>6</v>
      </c>
    </row>
    <row r="8" spans="1:19" s="16" customFormat="1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  <c r="J8" s="17"/>
      <c r="K8" s="369"/>
      <c r="L8" s="164">
        <v>6</v>
      </c>
      <c r="M8" s="164"/>
      <c r="N8" s="164">
        <f t="shared" si="2"/>
        <v>6</v>
      </c>
      <c r="O8" s="19"/>
      <c r="P8" s="369"/>
      <c r="Q8" s="164">
        <v>6</v>
      </c>
      <c r="R8" s="164"/>
      <c r="S8" s="164">
        <f t="shared" si="3"/>
        <v>6</v>
      </c>
    </row>
    <row r="9" spans="1:19" s="16" customFormat="1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</v>
      </c>
      <c r="H9" s="164"/>
      <c r="I9" s="164">
        <f t="shared" si="1"/>
        <v>6</v>
      </c>
      <c r="J9" s="17"/>
      <c r="K9" s="369"/>
      <c r="L9" s="164">
        <v>6</v>
      </c>
      <c r="M9" s="164"/>
      <c r="N9" s="164">
        <f t="shared" si="2"/>
        <v>6</v>
      </c>
      <c r="O9" s="19"/>
      <c r="P9" s="369"/>
      <c r="Q9" s="164">
        <v>6</v>
      </c>
      <c r="R9" s="164"/>
      <c r="S9" s="164">
        <f t="shared" si="3"/>
        <v>6</v>
      </c>
    </row>
    <row r="10" spans="1:19" s="16" customFormat="1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  <c r="J10" s="17"/>
      <c r="K10" s="369"/>
      <c r="L10" s="164">
        <v>6</v>
      </c>
      <c r="M10" s="164"/>
      <c r="N10" s="164">
        <f t="shared" si="2"/>
        <v>6</v>
      </c>
      <c r="O10" s="19"/>
      <c r="P10" s="369"/>
      <c r="Q10" s="164">
        <v>6</v>
      </c>
      <c r="R10" s="164"/>
      <c r="S10" s="164">
        <f t="shared" si="3"/>
        <v>6</v>
      </c>
    </row>
    <row r="11" spans="1:19" s="16" customFormat="1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  <c r="J11" s="17"/>
      <c r="K11" s="369"/>
      <c r="L11" s="164">
        <v>6</v>
      </c>
      <c r="M11" s="164"/>
      <c r="N11" s="164">
        <f t="shared" si="2"/>
        <v>6</v>
      </c>
      <c r="O11" s="19"/>
      <c r="P11" s="369"/>
      <c r="Q11" s="164">
        <v>6</v>
      </c>
      <c r="R11" s="164"/>
      <c r="S11" s="164">
        <f t="shared" si="3"/>
        <v>6</v>
      </c>
    </row>
    <row r="12" spans="1:19" s="16" customFormat="1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>
        <v>6</v>
      </c>
      <c r="H12" s="164"/>
      <c r="I12" s="164">
        <f t="shared" si="1"/>
        <v>6</v>
      </c>
      <c r="J12" s="17"/>
      <c r="K12" s="369"/>
      <c r="L12" s="164">
        <v>6</v>
      </c>
      <c r="M12" s="164"/>
      <c r="N12" s="164">
        <f t="shared" si="2"/>
        <v>6</v>
      </c>
      <c r="O12" s="19"/>
      <c r="P12" s="369"/>
      <c r="Q12" s="164">
        <v>6</v>
      </c>
      <c r="R12" s="164"/>
      <c r="S12" s="164">
        <f t="shared" si="3"/>
        <v>6</v>
      </c>
    </row>
    <row r="13" spans="1:19" s="16" customFormat="1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  <c r="J13" s="17"/>
      <c r="K13" s="371"/>
      <c r="L13" s="164">
        <v>6</v>
      </c>
      <c r="M13" s="164"/>
      <c r="N13" s="164">
        <f>L13+M13</f>
        <v>6</v>
      </c>
      <c r="O13" s="19"/>
      <c r="P13" s="371"/>
      <c r="Q13" s="164">
        <v>6</v>
      </c>
      <c r="R13" s="164"/>
      <c r="S13" s="164">
        <f>Q13+R13</f>
        <v>6</v>
      </c>
    </row>
    <row r="14" spans="1:19" s="16" customFormat="1" ht="13.5" thickBot="1">
      <c r="A14" s="374"/>
      <c r="B14" s="164"/>
      <c r="C14" s="164"/>
      <c r="D14" s="164"/>
      <c r="E14" s="19"/>
      <c r="F14" s="374"/>
      <c r="G14" s="164"/>
      <c r="H14" s="164"/>
      <c r="I14" s="164"/>
      <c r="J14" s="17"/>
      <c r="K14" s="374"/>
      <c r="L14" s="164"/>
      <c r="M14" s="164"/>
      <c r="N14" s="164"/>
      <c r="O14" s="19"/>
      <c r="P14" s="374"/>
      <c r="Q14" s="164"/>
      <c r="R14" s="164"/>
      <c r="S14" s="164"/>
    </row>
    <row r="15" spans="1:19" s="16" customFormat="1" ht="12.75">
      <c r="A15" s="366"/>
      <c r="B15" s="164">
        <v>0</v>
      </c>
      <c r="C15" s="164"/>
      <c r="D15" s="164">
        <f aca="true" t="shared" si="4" ref="D15:D21">B15+C15</f>
        <v>0</v>
      </c>
      <c r="E15" s="19"/>
      <c r="F15" s="366"/>
      <c r="G15" s="164">
        <v>0</v>
      </c>
      <c r="H15" s="164"/>
      <c r="I15" s="164">
        <f aca="true" t="shared" si="5" ref="I15:I21">G15+H15</f>
        <v>0</v>
      </c>
      <c r="J15" s="17"/>
      <c r="K15" s="366"/>
      <c r="L15" s="164">
        <v>0</v>
      </c>
      <c r="M15" s="164"/>
      <c r="N15" s="164">
        <f aca="true" t="shared" si="6" ref="N15:N21">L15+M15</f>
        <v>0</v>
      </c>
      <c r="O15" s="19"/>
      <c r="P15" s="366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9"/>
      <c r="B16" s="164">
        <v>0</v>
      </c>
      <c r="C16" s="164"/>
      <c r="D16" s="164">
        <f t="shared" si="4"/>
        <v>0</v>
      </c>
      <c r="E16" s="19"/>
      <c r="F16" s="369"/>
      <c r="G16" s="164">
        <v>0</v>
      </c>
      <c r="H16" s="164"/>
      <c r="I16" s="164">
        <f t="shared" si="5"/>
        <v>0</v>
      </c>
      <c r="J16" s="17"/>
      <c r="K16" s="369"/>
      <c r="L16" s="164">
        <v>0</v>
      </c>
      <c r="M16" s="164"/>
      <c r="N16" s="164">
        <f t="shared" si="6"/>
        <v>0</v>
      </c>
      <c r="O16" s="19"/>
      <c r="P16" s="369"/>
      <c r="Q16" s="164">
        <v>0</v>
      </c>
      <c r="R16" s="164"/>
      <c r="S16" s="164">
        <f t="shared" si="7"/>
        <v>0</v>
      </c>
    </row>
    <row r="17" spans="1:19" s="16" customFormat="1" ht="12.75">
      <c r="A17" s="369"/>
      <c r="B17" s="164">
        <v>0</v>
      </c>
      <c r="C17" s="164"/>
      <c r="D17" s="164">
        <f t="shared" si="4"/>
        <v>0</v>
      </c>
      <c r="E17" s="19"/>
      <c r="F17" s="369"/>
      <c r="G17" s="164">
        <v>0</v>
      </c>
      <c r="H17" s="164"/>
      <c r="I17" s="164">
        <f t="shared" si="5"/>
        <v>0</v>
      </c>
      <c r="J17" s="17"/>
      <c r="K17" s="369"/>
      <c r="L17" s="164">
        <v>0</v>
      </c>
      <c r="M17" s="164"/>
      <c r="N17" s="164">
        <f t="shared" si="6"/>
        <v>0</v>
      </c>
      <c r="O17" s="19"/>
      <c r="P17" s="369"/>
      <c r="Q17" s="164">
        <v>0</v>
      </c>
      <c r="R17" s="164"/>
      <c r="S17" s="164">
        <f t="shared" si="7"/>
        <v>0</v>
      </c>
    </row>
    <row r="18" spans="1:19" s="16" customFormat="1" ht="12.75">
      <c r="A18" s="369"/>
      <c r="B18" s="164">
        <v>0</v>
      </c>
      <c r="C18" s="164"/>
      <c r="D18" s="164">
        <f t="shared" si="4"/>
        <v>0</v>
      </c>
      <c r="E18" s="19"/>
      <c r="F18" s="369"/>
      <c r="G18" s="164">
        <v>0</v>
      </c>
      <c r="H18" s="164"/>
      <c r="I18" s="164">
        <f t="shared" si="5"/>
        <v>0</v>
      </c>
      <c r="J18" s="17"/>
      <c r="K18" s="369"/>
      <c r="L18" s="164">
        <v>0</v>
      </c>
      <c r="M18" s="164"/>
      <c r="N18" s="164">
        <f t="shared" si="6"/>
        <v>0</v>
      </c>
      <c r="O18" s="19"/>
      <c r="P18" s="369"/>
      <c r="Q18" s="164">
        <v>0</v>
      </c>
      <c r="R18" s="164"/>
      <c r="S18" s="164">
        <f t="shared" si="7"/>
        <v>0</v>
      </c>
    </row>
    <row r="19" spans="1:19" s="16" customFormat="1" ht="12.75">
      <c r="A19" s="369"/>
      <c r="B19" s="164">
        <v>0</v>
      </c>
      <c r="C19" s="164"/>
      <c r="D19" s="164">
        <f t="shared" si="4"/>
        <v>0</v>
      </c>
      <c r="E19" s="19"/>
      <c r="F19" s="369"/>
      <c r="G19" s="164">
        <v>0</v>
      </c>
      <c r="H19" s="164"/>
      <c r="I19" s="164">
        <f t="shared" si="5"/>
        <v>0</v>
      </c>
      <c r="J19" s="17"/>
      <c r="K19" s="369"/>
      <c r="L19" s="164">
        <v>0</v>
      </c>
      <c r="M19" s="164"/>
      <c r="N19" s="164">
        <f t="shared" si="6"/>
        <v>0</v>
      </c>
      <c r="O19" s="19"/>
      <c r="P19" s="369"/>
      <c r="Q19" s="164">
        <v>0</v>
      </c>
      <c r="R19" s="164"/>
      <c r="S19" s="164">
        <f t="shared" si="7"/>
        <v>0</v>
      </c>
    </row>
    <row r="20" spans="1:19" s="16" customFormat="1" ht="12.75">
      <c r="A20" s="369"/>
      <c r="B20" s="164">
        <v>0</v>
      </c>
      <c r="C20" s="164"/>
      <c r="D20" s="164">
        <f t="shared" si="4"/>
        <v>0</v>
      </c>
      <c r="E20" s="19"/>
      <c r="F20" s="369"/>
      <c r="G20" s="164">
        <v>0</v>
      </c>
      <c r="H20" s="164"/>
      <c r="I20" s="164">
        <f t="shared" si="5"/>
        <v>0</v>
      </c>
      <c r="J20" s="17"/>
      <c r="K20" s="369"/>
      <c r="L20" s="164">
        <v>0</v>
      </c>
      <c r="M20" s="164"/>
      <c r="N20" s="164">
        <f t="shared" si="6"/>
        <v>0</v>
      </c>
      <c r="O20" s="19"/>
      <c r="P20" s="369"/>
      <c r="Q20" s="164">
        <v>0</v>
      </c>
      <c r="R20" s="164"/>
      <c r="S20" s="164">
        <f t="shared" si="7"/>
        <v>0</v>
      </c>
    </row>
    <row r="21" spans="1:19" ht="13.5" thickBot="1">
      <c r="A21" s="371"/>
      <c r="B21" s="5">
        <v>0</v>
      </c>
      <c r="C21" s="5"/>
      <c r="D21" s="164">
        <f t="shared" si="4"/>
        <v>0</v>
      </c>
      <c r="E21" s="19"/>
      <c r="F21" s="371"/>
      <c r="G21" s="5">
        <v>0</v>
      </c>
      <c r="H21" s="5"/>
      <c r="I21" s="164">
        <f t="shared" si="5"/>
        <v>0</v>
      </c>
      <c r="J21" s="28"/>
      <c r="K21" s="371"/>
      <c r="L21" s="5">
        <v>0</v>
      </c>
      <c r="M21" s="5"/>
      <c r="N21" s="164">
        <f t="shared" si="6"/>
        <v>0</v>
      </c>
      <c r="O21" s="19"/>
      <c r="P21" s="371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592">
        <f>SUM(D3:D21)</f>
        <v>65.5</v>
      </c>
      <c r="C22" s="592"/>
      <c r="D22" s="548"/>
      <c r="F22" s="80" t="s">
        <v>101</v>
      </c>
      <c r="G22" s="598">
        <f>SUM(I3:I21)</f>
        <v>65.5</v>
      </c>
      <c r="H22" s="598"/>
      <c r="I22" s="599"/>
      <c r="J22" s="28"/>
      <c r="K22" s="78" t="s">
        <v>101</v>
      </c>
      <c r="L22" s="592">
        <f>SUM(N3:N21)</f>
        <v>65.5</v>
      </c>
      <c r="M22" s="592"/>
      <c r="N22" s="548"/>
      <c r="P22" s="80" t="s">
        <v>101</v>
      </c>
      <c r="Q22" s="598">
        <f>SUM(S3:S21)</f>
        <v>65.5</v>
      </c>
      <c r="R22" s="598"/>
      <c r="S22" s="599"/>
      <c r="T22" s="40"/>
      <c r="U22" s="40"/>
    </row>
    <row r="23" spans="1:21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  <c r="J23" s="28"/>
      <c r="K23" s="78" t="s">
        <v>62</v>
      </c>
      <c r="L23" s="595">
        <v>2</v>
      </c>
      <c r="M23" s="592"/>
      <c r="N23" s="548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  <c r="J24" s="28"/>
      <c r="K24" s="78" t="s">
        <v>98</v>
      </c>
      <c r="L24" s="592"/>
      <c r="M24" s="592"/>
      <c r="N24" s="548"/>
      <c r="P24" s="78" t="s">
        <v>98</v>
      </c>
      <c r="Q24" s="592"/>
      <c r="R24" s="592"/>
      <c r="S24" s="548"/>
      <c r="T24" s="116"/>
      <c r="U24" s="116"/>
    </row>
    <row r="25" spans="1:21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  <c r="J25" s="28"/>
      <c r="K25" s="78" t="s">
        <v>102</v>
      </c>
      <c r="L25" s="595"/>
      <c r="M25" s="592"/>
      <c r="N25" s="548"/>
      <c r="P25" s="78" t="s">
        <v>102</v>
      </c>
      <c r="Q25" s="595"/>
      <c r="R25" s="592"/>
      <c r="S25" s="548"/>
      <c r="T25" s="116"/>
      <c r="U25" s="116"/>
    </row>
    <row r="26" spans="1:21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  <c r="J26" s="28"/>
      <c r="K26" s="78" t="s">
        <v>99</v>
      </c>
      <c r="L26" s="592"/>
      <c r="M26" s="592"/>
      <c r="N26" s="548"/>
      <c r="P26" s="78" t="s">
        <v>99</v>
      </c>
      <c r="Q26" s="592"/>
      <c r="R26" s="592"/>
      <c r="S26" s="548"/>
      <c r="T26" s="116"/>
      <c r="U26" s="116"/>
    </row>
    <row r="27" spans="1:21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  <c r="J27" s="28"/>
      <c r="K27" s="78" t="s">
        <v>100</v>
      </c>
      <c r="L27" s="592"/>
      <c r="M27" s="592"/>
      <c r="N27" s="548"/>
      <c r="P27" s="78" t="s">
        <v>100</v>
      </c>
      <c r="Q27" s="592"/>
      <c r="R27" s="592"/>
      <c r="S27" s="548"/>
      <c r="T27" s="116"/>
      <c r="U27" s="116"/>
    </row>
    <row r="28" spans="1:21" s="154" customFormat="1" ht="18.75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  <c r="J28" s="162"/>
      <c r="K28" s="152" t="s">
        <v>8</v>
      </c>
      <c r="L28" s="593">
        <f>SUM(L22:N27)</f>
        <v>67.5</v>
      </c>
      <c r="M28" s="593"/>
      <c r="N28" s="594"/>
      <c r="O28" s="153"/>
      <c r="P28" s="152" t="s">
        <v>8</v>
      </c>
      <c r="Q28" s="593">
        <f>SUM(Q22:S27)</f>
        <v>65.5</v>
      </c>
      <c r="R28" s="593"/>
      <c r="S28" s="59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1:21" ht="13.5" thickBot="1">
      <c r="A30" s="374" t="s">
        <v>389</v>
      </c>
      <c r="T30" s="40"/>
      <c r="U30" s="40"/>
    </row>
    <row r="31" spans="1:19" s="2" customFormat="1" ht="13.5" thickBot="1">
      <c r="A31" s="83"/>
      <c r="B31" s="376" t="s">
        <v>95</v>
      </c>
      <c r="C31" s="377" t="s">
        <v>96</v>
      </c>
      <c r="D31" s="85" t="s">
        <v>97</v>
      </c>
      <c r="E31" s="149"/>
      <c r="F31" s="83"/>
      <c r="G31" s="376" t="s">
        <v>95</v>
      </c>
      <c r="H31" s="377" t="s">
        <v>96</v>
      </c>
      <c r="I31" s="85" t="s">
        <v>97</v>
      </c>
      <c r="J31" s="161"/>
      <c r="K31" s="83"/>
      <c r="L31" s="376" t="s">
        <v>95</v>
      </c>
      <c r="M31" s="377" t="s">
        <v>96</v>
      </c>
      <c r="N31" s="85" t="s">
        <v>97</v>
      </c>
      <c r="O31" s="149"/>
      <c r="P31" s="83"/>
      <c r="Q31" s="376" t="s">
        <v>95</v>
      </c>
      <c r="R31" s="377" t="s">
        <v>96</v>
      </c>
      <c r="S31" s="85" t="s">
        <v>97</v>
      </c>
    </row>
    <row r="32" spans="1:19" s="16" customFormat="1" ht="12.75">
      <c r="A32" s="366"/>
      <c r="B32" s="164">
        <v>6</v>
      </c>
      <c r="C32" s="164"/>
      <c r="D32" s="164">
        <f>B32+C32</f>
        <v>6</v>
      </c>
      <c r="E32" s="19"/>
      <c r="F32" s="366"/>
      <c r="G32" s="164">
        <v>6</v>
      </c>
      <c r="H32" s="164"/>
      <c r="I32" s="164">
        <f>G32+H32</f>
        <v>6</v>
      </c>
      <c r="J32" s="17"/>
      <c r="K32" s="366"/>
      <c r="L32" s="164">
        <v>6</v>
      </c>
      <c r="M32" s="164"/>
      <c r="N32" s="164">
        <f>L32+M32</f>
        <v>6</v>
      </c>
      <c r="O32" s="19"/>
      <c r="P32" s="366"/>
      <c r="Q32" s="164">
        <v>6</v>
      </c>
      <c r="R32" s="164"/>
      <c r="S32" s="164">
        <f>Q32+R32</f>
        <v>6</v>
      </c>
    </row>
    <row r="33" spans="1:19" s="16" customFormat="1" ht="12.75">
      <c r="A33" s="369"/>
      <c r="B33" s="164">
        <v>5.5</v>
      </c>
      <c r="C33" s="164"/>
      <c r="D33" s="164">
        <f aca="true" t="shared" si="8" ref="D33:D41">B33+C33</f>
        <v>5.5</v>
      </c>
      <c r="E33" s="19"/>
      <c r="F33" s="369"/>
      <c r="G33" s="164">
        <v>5.5</v>
      </c>
      <c r="H33" s="164"/>
      <c r="I33" s="164">
        <f aca="true" t="shared" si="9" ref="I33:I41">G33+H33</f>
        <v>5.5</v>
      </c>
      <c r="J33" s="17"/>
      <c r="K33" s="369"/>
      <c r="L33" s="164">
        <v>5.5</v>
      </c>
      <c r="M33" s="164"/>
      <c r="N33" s="164">
        <f aca="true" t="shared" si="10" ref="N33:N41">L33+M33</f>
        <v>5.5</v>
      </c>
      <c r="O33" s="19"/>
      <c r="P33" s="369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9"/>
      <c r="B34" s="164">
        <v>6</v>
      </c>
      <c r="C34" s="164"/>
      <c r="D34" s="164">
        <f t="shared" si="8"/>
        <v>6</v>
      </c>
      <c r="E34" s="19"/>
      <c r="F34" s="369"/>
      <c r="G34" s="164">
        <v>6</v>
      </c>
      <c r="H34" s="164"/>
      <c r="I34" s="164">
        <f t="shared" si="9"/>
        <v>6</v>
      </c>
      <c r="J34" s="17"/>
      <c r="K34" s="369"/>
      <c r="L34" s="164">
        <v>6</v>
      </c>
      <c r="M34" s="164"/>
      <c r="N34" s="164">
        <f t="shared" si="10"/>
        <v>6</v>
      </c>
      <c r="O34" s="19"/>
      <c r="P34" s="369"/>
      <c r="Q34" s="164">
        <v>6</v>
      </c>
      <c r="R34" s="164"/>
      <c r="S34" s="164">
        <f t="shared" si="11"/>
        <v>6</v>
      </c>
    </row>
    <row r="35" spans="1:19" s="16" customFormat="1" ht="12.75">
      <c r="A35" s="369"/>
      <c r="B35" s="164">
        <v>6</v>
      </c>
      <c r="C35" s="164"/>
      <c r="D35" s="164">
        <f t="shared" si="8"/>
        <v>6</v>
      </c>
      <c r="E35" s="19"/>
      <c r="F35" s="369"/>
      <c r="G35" s="164">
        <v>6</v>
      </c>
      <c r="H35" s="164"/>
      <c r="I35" s="164">
        <f t="shared" si="9"/>
        <v>6</v>
      </c>
      <c r="J35" s="17"/>
      <c r="K35" s="369"/>
      <c r="L35" s="164">
        <v>6</v>
      </c>
      <c r="M35" s="164"/>
      <c r="N35" s="164">
        <f t="shared" si="10"/>
        <v>6</v>
      </c>
      <c r="O35" s="19"/>
      <c r="P35" s="369"/>
      <c r="Q35" s="164">
        <v>6</v>
      </c>
      <c r="R35" s="164"/>
      <c r="S35" s="164">
        <f t="shared" si="11"/>
        <v>6</v>
      </c>
    </row>
    <row r="36" spans="1:19" s="16" customFormat="1" ht="12.75">
      <c r="A36" s="369"/>
      <c r="B36" s="164">
        <v>6</v>
      </c>
      <c r="C36" s="164"/>
      <c r="D36" s="164">
        <f t="shared" si="8"/>
        <v>6</v>
      </c>
      <c r="E36" s="19"/>
      <c r="F36" s="369"/>
      <c r="G36" s="164">
        <v>6</v>
      </c>
      <c r="H36" s="164"/>
      <c r="I36" s="164">
        <f t="shared" si="9"/>
        <v>6</v>
      </c>
      <c r="J36" s="17"/>
      <c r="K36" s="369"/>
      <c r="L36" s="164">
        <v>6</v>
      </c>
      <c r="M36" s="164"/>
      <c r="N36" s="164">
        <f t="shared" si="10"/>
        <v>6</v>
      </c>
      <c r="O36" s="19"/>
      <c r="P36" s="369"/>
      <c r="Q36" s="164">
        <v>6</v>
      </c>
      <c r="R36" s="164"/>
      <c r="S36" s="164">
        <f t="shared" si="11"/>
        <v>6</v>
      </c>
    </row>
    <row r="37" spans="1:19" s="16" customFormat="1" ht="12.75">
      <c r="A37" s="369"/>
      <c r="B37" s="164">
        <v>6</v>
      </c>
      <c r="C37" s="164"/>
      <c r="D37" s="164">
        <f t="shared" si="8"/>
        <v>6</v>
      </c>
      <c r="E37" s="19"/>
      <c r="F37" s="369"/>
      <c r="G37" s="164">
        <v>6</v>
      </c>
      <c r="H37" s="164"/>
      <c r="I37" s="164">
        <f t="shared" si="9"/>
        <v>6</v>
      </c>
      <c r="J37" s="17"/>
      <c r="K37" s="369"/>
      <c r="L37" s="164">
        <v>6</v>
      </c>
      <c r="M37" s="164"/>
      <c r="N37" s="164">
        <f t="shared" si="10"/>
        <v>6</v>
      </c>
      <c r="O37" s="19"/>
      <c r="P37" s="369"/>
      <c r="Q37" s="164">
        <v>6</v>
      </c>
      <c r="R37" s="164"/>
      <c r="S37" s="164">
        <f t="shared" si="11"/>
        <v>6</v>
      </c>
    </row>
    <row r="38" spans="1:19" s="16" customFormat="1" ht="12.75">
      <c r="A38" s="369"/>
      <c r="B38" s="164">
        <v>6</v>
      </c>
      <c r="C38" s="164"/>
      <c r="D38" s="164">
        <f t="shared" si="8"/>
        <v>6</v>
      </c>
      <c r="E38" s="19"/>
      <c r="F38" s="369"/>
      <c r="G38" s="164">
        <v>6</v>
      </c>
      <c r="H38" s="164"/>
      <c r="I38" s="164">
        <f t="shared" si="9"/>
        <v>6</v>
      </c>
      <c r="J38" s="17"/>
      <c r="K38" s="369"/>
      <c r="L38" s="164">
        <v>6</v>
      </c>
      <c r="M38" s="164"/>
      <c r="N38" s="164">
        <f t="shared" si="10"/>
        <v>6</v>
      </c>
      <c r="O38" s="19"/>
      <c r="P38" s="369"/>
      <c r="Q38" s="164">
        <v>6</v>
      </c>
      <c r="R38" s="164"/>
      <c r="S38" s="164">
        <f t="shared" si="11"/>
        <v>6</v>
      </c>
    </row>
    <row r="39" spans="1:19" s="16" customFormat="1" ht="12.75">
      <c r="A39" s="369"/>
      <c r="B39" s="164">
        <v>6</v>
      </c>
      <c r="C39" s="164"/>
      <c r="D39" s="164">
        <f t="shared" si="8"/>
        <v>6</v>
      </c>
      <c r="E39" s="19"/>
      <c r="F39" s="369"/>
      <c r="G39" s="164">
        <v>6</v>
      </c>
      <c r="H39" s="164"/>
      <c r="I39" s="164">
        <f t="shared" si="9"/>
        <v>6</v>
      </c>
      <c r="J39" s="17"/>
      <c r="K39" s="369"/>
      <c r="L39" s="164">
        <v>6</v>
      </c>
      <c r="M39" s="164"/>
      <c r="N39" s="164">
        <f t="shared" si="10"/>
        <v>6</v>
      </c>
      <c r="O39" s="19"/>
      <c r="P39" s="369"/>
      <c r="Q39" s="164">
        <v>6</v>
      </c>
      <c r="R39" s="164"/>
      <c r="S39" s="164">
        <f t="shared" si="11"/>
        <v>6</v>
      </c>
    </row>
    <row r="40" spans="1:19" s="16" customFormat="1" ht="12.75">
      <c r="A40" s="369"/>
      <c r="B40" s="164">
        <v>6</v>
      </c>
      <c r="C40" s="164"/>
      <c r="D40" s="164">
        <f t="shared" si="8"/>
        <v>6</v>
      </c>
      <c r="E40" s="19"/>
      <c r="F40" s="369"/>
      <c r="G40" s="164">
        <v>6</v>
      </c>
      <c r="H40" s="164"/>
      <c r="I40" s="164">
        <f t="shared" si="9"/>
        <v>6</v>
      </c>
      <c r="J40" s="17"/>
      <c r="K40" s="369"/>
      <c r="L40" s="164">
        <v>6</v>
      </c>
      <c r="M40" s="164"/>
      <c r="N40" s="164">
        <f t="shared" si="10"/>
        <v>6</v>
      </c>
      <c r="O40" s="19"/>
      <c r="P40" s="369"/>
      <c r="Q40" s="164">
        <v>6</v>
      </c>
      <c r="R40" s="164"/>
      <c r="S40" s="164">
        <f t="shared" si="11"/>
        <v>6</v>
      </c>
    </row>
    <row r="41" spans="1:19" s="16" customFormat="1" ht="12.75">
      <c r="A41" s="369"/>
      <c r="B41" s="164">
        <v>6</v>
      </c>
      <c r="C41" s="164"/>
      <c r="D41" s="164">
        <f t="shared" si="8"/>
        <v>6</v>
      </c>
      <c r="E41" s="19"/>
      <c r="F41" s="369"/>
      <c r="G41" s="164">
        <v>6</v>
      </c>
      <c r="H41" s="164"/>
      <c r="I41" s="164">
        <f t="shared" si="9"/>
        <v>6</v>
      </c>
      <c r="J41" s="17"/>
      <c r="K41" s="369"/>
      <c r="L41" s="164">
        <v>6</v>
      </c>
      <c r="M41" s="164"/>
      <c r="N41" s="164">
        <f t="shared" si="10"/>
        <v>6</v>
      </c>
      <c r="O41" s="19"/>
      <c r="P41" s="369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71"/>
      <c r="B42" s="164">
        <v>6</v>
      </c>
      <c r="C42" s="164"/>
      <c r="D42" s="164">
        <f>B42+C42</f>
        <v>6</v>
      </c>
      <c r="E42" s="19"/>
      <c r="F42" s="371"/>
      <c r="G42" s="164">
        <v>6</v>
      </c>
      <c r="H42" s="164"/>
      <c r="I42" s="164">
        <f>G42+H42</f>
        <v>6</v>
      </c>
      <c r="J42" s="17"/>
      <c r="K42" s="371"/>
      <c r="L42" s="164">
        <v>6</v>
      </c>
      <c r="M42" s="164"/>
      <c r="N42" s="164">
        <f>L42+M42</f>
        <v>6</v>
      </c>
      <c r="O42" s="19"/>
      <c r="P42" s="371"/>
      <c r="Q42" s="164">
        <v>6</v>
      </c>
      <c r="R42" s="164"/>
      <c r="S42" s="164">
        <f>Q42+R42</f>
        <v>6</v>
      </c>
    </row>
    <row r="43" spans="1:19" s="16" customFormat="1" ht="13.5" thickBot="1">
      <c r="A43" s="374"/>
      <c r="B43" s="164"/>
      <c r="C43" s="164"/>
      <c r="D43" s="164"/>
      <c r="E43" s="19"/>
      <c r="F43" s="374"/>
      <c r="G43" s="164"/>
      <c r="H43" s="164"/>
      <c r="I43" s="164"/>
      <c r="J43" s="17"/>
      <c r="K43" s="374"/>
      <c r="L43" s="164"/>
      <c r="M43" s="164"/>
      <c r="N43" s="164"/>
      <c r="O43" s="19"/>
      <c r="P43" s="374"/>
      <c r="Q43" s="164"/>
      <c r="R43" s="164"/>
      <c r="S43" s="164"/>
    </row>
    <row r="44" spans="1:19" s="16" customFormat="1" ht="12.75">
      <c r="A44" s="366"/>
      <c r="B44" s="164">
        <v>0</v>
      </c>
      <c r="C44" s="164"/>
      <c r="D44" s="164">
        <f aca="true" t="shared" si="12" ref="D44:D50">B44+C44</f>
        <v>0</v>
      </c>
      <c r="E44" s="19"/>
      <c r="F44" s="366"/>
      <c r="G44" s="164">
        <v>0</v>
      </c>
      <c r="H44" s="164"/>
      <c r="I44" s="164">
        <f aca="true" t="shared" si="13" ref="I44:I50">G44+H44</f>
        <v>0</v>
      </c>
      <c r="J44" s="17"/>
      <c r="K44" s="366"/>
      <c r="L44" s="164">
        <v>0</v>
      </c>
      <c r="M44" s="164"/>
      <c r="N44" s="164">
        <f aca="true" t="shared" si="14" ref="N44:N50">L44+M44</f>
        <v>0</v>
      </c>
      <c r="O44" s="19"/>
      <c r="P44" s="366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9"/>
      <c r="B45" s="164">
        <v>0</v>
      </c>
      <c r="C45" s="164"/>
      <c r="D45" s="164">
        <f t="shared" si="12"/>
        <v>0</v>
      </c>
      <c r="E45" s="19"/>
      <c r="F45" s="369"/>
      <c r="G45" s="164">
        <v>0</v>
      </c>
      <c r="H45" s="164"/>
      <c r="I45" s="164">
        <f t="shared" si="13"/>
        <v>0</v>
      </c>
      <c r="J45" s="17"/>
      <c r="K45" s="369"/>
      <c r="L45" s="164">
        <v>0</v>
      </c>
      <c r="M45" s="164"/>
      <c r="N45" s="164">
        <f t="shared" si="14"/>
        <v>0</v>
      </c>
      <c r="O45" s="19"/>
      <c r="P45" s="369"/>
      <c r="Q45" s="164">
        <v>0</v>
      </c>
      <c r="R45" s="164"/>
      <c r="S45" s="164">
        <f t="shared" si="15"/>
        <v>0</v>
      </c>
    </row>
    <row r="46" spans="1:19" s="16" customFormat="1" ht="12.75">
      <c r="A46" s="369"/>
      <c r="B46" s="164">
        <v>0</v>
      </c>
      <c r="C46" s="164"/>
      <c r="D46" s="164">
        <f t="shared" si="12"/>
        <v>0</v>
      </c>
      <c r="E46" s="19"/>
      <c r="F46" s="369"/>
      <c r="G46" s="164">
        <v>0</v>
      </c>
      <c r="H46" s="164"/>
      <c r="I46" s="164">
        <f t="shared" si="13"/>
        <v>0</v>
      </c>
      <c r="J46" s="17"/>
      <c r="K46" s="369"/>
      <c r="L46" s="164">
        <v>0</v>
      </c>
      <c r="M46" s="164"/>
      <c r="N46" s="164">
        <f t="shared" si="14"/>
        <v>0</v>
      </c>
      <c r="O46" s="19"/>
      <c r="P46" s="369"/>
      <c r="Q46" s="164">
        <v>0</v>
      </c>
      <c r="R46" s="164"/>
      <c r="S46" s="164">
        <f t="shared" si="15"/>
        <v>0</v>
      </c>
    </row>
    <row r="47" spans="1:19" s="16" customFormat="1" ht="12.75">
      <c r="A47" s="369"/>
      <c r="B47" s="164">
        <v>0</v>
      </c>
      <c r="C47" s="164"/>
      <c r="D47" s="164">
        <f t="shared" si="12"/>
        <v>0</v>
      </c>
      <c r="E47" s="19"/>
      <c r="F47" s="369"/>
      <c r="G47" s="164">
        <v>0</v>
      </c>
      <c r="H47" s="164"/>
      <c r="I47" s="164">
        <f t="shared" si="13"/>
        <v>0</v>
      </c>
      <c r="J47" s="17"/>
      <c r="K47" s="369"/>
      <c r="L47" s="164">
        <v>0</v>
      </c>
      <c r="M47" s="164"/>
      <c r="N47" s="164">
        <f t="shared" si="14"/>
        <v>0</v>
      </c>
      <c r="O47" s="19"/>
      <c r="P47" s="369"/>
      <c r="Q47" s="164">
        <v>0</v>
      </c>
      <c r="R47" s="164"/>
      <c r="S47" s="164">
        <f t="shared" si="15"/>
        <v>0</v>
      </c>
    </row>
    <row r="48" spans="1:19" s="16" customFormat="1" ht="12.75">
      <c r="A48" s="369"/>
      <c r="B48" s="164">
        <v>0</v>
      </c>
      <c r="C48" s="164"/>
      <c r="D48" s="164">
        <f t="shared" si="12"/>
        <v>0</v>
      </c>
      <c r="E48" s="19"/>
      <c r="F48" s="369"/>
      <c r="G48" s="164">
        <v>0</v>
      </c>
      <c r="H48" s="164"/>
      <c r="I48" s="164">
        <f t="shared" si="13"/>
        <v>0</v>
      </c>
      <c r="J48" s="17"/>
      <c r="K48" s="369"/>
      <c r="L48" s="164">
        <v>0</v>
      </c>
      <c r="M48" s="164"/>
      <c r="N48" s="164">
        <f t="shared" si="14"/>
        <v>0</v>
      </c>
      <c r="O48" s="19"/>
      <c r="P48" s="369"/>
      <c r="Q48" s="164">
        <v>0</v>
      </c>
      <c r="R48" s="164"/>
      <c r="S48" s="164">
        <f t="shared" si="15"/>
        <v>0</v>
      </c>
    </row>
    <row r="49" spans="1:19" s="16" customFormat="1" ht="12.75">
      <c r="A49" s="369"/>
      <c r="B49" s="164">
        <v>0</v>
      </c>
      <c r="C49" s="164"/>
      <c r="D49" s="164">
        <f t="shared" si="12"/>
        <v>0</v>
      </c>
      <c r="E49" s="19"/>
      <c r="F49" s="369"/>
      <c r="G49" s="164">
        <v>0</v>
      </c>
      <c r="H49" s="164"/>
      <c r="I49" s="164">
        <f t="shared" si="13"/>
        <v>0</v>
      </c>
      <c r="J49" s="17"/>
      <c r="K49" s="369"/>
      <c r="L49" s="164">
        <v>0</v>
      </c>
      <c r="M49" s="164"/>
      <c r="N49" s="164">
        <f t="shared" si="14"/>
        <v>0</v>
      </c>
      <c r="O49" s="19"/>
      <c r="P49" s="369"/>
      <c r="Q49" s="164">
        <v>0</v>
      </c>
      <c r="R49" s="164"/>
      <c r="S49" s="164">
        <f t="shared" si="15"/>
        <v>0</v>
      </c>
    </row>
    <row r="50" spans="1:19" ht="13.5" thickBot="1">
      <c r="A50" s="371"/>
      <c r="B50" s="5">
        <v>0</v>
      </c>
      <c r="C50" s="5"/>
      <c r="D50" s="164">
        <f t="shared" si="12"/>
        <v>0</v>
      </c>
      <c r="E50" s="19"/>
      <c r="F50" s="371"/>
      <c r="G50" s="5">
        <v>0</v>
      </c>
      <c r="H50" s="5"/>
      <c r="I50" s="164">
        <f t="shared" si="13"/>
        <v>0</v>
      </c>
      <c r="J50" s="28"/>
      <c r="K50" s="371"/>
      <c r="L50" s="5">
        <v>0</v>
      </c>
      <c r="M50" s="5"/>
      <c r="N50" s="164">
        <f t="shared" si="14"/>
        <v>0</v>
      </c>
      <c r="O50" s="19"/>
      <c r="P50" s="371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592">
        <f>SUM(D32:D50)</f>
        <v>65.5</v>
      </c>
      <c r="C51" s="592"/>
      <c r="D51" s="548"/>
      <c r="F51" s="80" t="s">
        <v>101</v>
      </c>
      <c r="G51" s="598">
        <f>SUM(I32:I50)</f>
        <v>65.5</v>
      </c>
      <c r="H51" s="598"/>
      <c r="I51" s="599"/>
      <c r="J51" s="28"/>
      <c r="K51" s="78" t="s">
        <v>101</v>
      </c>
      <c r="L51" s="592">
        <f>SUM(N32:N50)</f>
        <v>65.5</v>
      </c>
      <c r="M51" s="592"/>
      <c r="N51" s="548"/>
      <c r="P51" s="80" t="s">
        <v>101</v>
      </c>
      <c r="Q51" s="598">
        <f>SUM(S32:S50)</f>
        <v>65.5</v>
      </c>
      <c r="R51" s="598"/>
      <c r="S51" s="599"/>
      <c r="T51" s="40"/>
      <c r="U51" s="40"/>
    </row>
    <row r="52" spans="1:21" ht="12.75">
      <c r="A52" s="78" t="s">
        <v>62</v>
      </c>
      <c r="B52" s="595">
        <v>2</v>
      </c>
      <c r="C52" s="592"/>
      <c r="D52" s="548"/>
      <c r="F52" s="78"/>
      <c r="G52" s="151"/>
      <c r="H52" s="151"/>
      <c r="I52" s="150"/>
      <c r="J52" s="28"/>
      <c r="K52" s="78" t="s">
        <v>62</v>
      </c>
      <c r="L52" s="595">
        <v>2</v>
      </c>
      <c r="M52" s="592"/>
      <c r="N52" s="548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592"/>
      <c r="C53" s="592"/>
      <c r="D53" s="548"/>
      <c r="F53" s="78" t="s">
        <v>98</v>
      </c>
      <c r="G53" s="592"/>
      <c r="H53" s="592"/>
      <c r="I53" s="548"/>
      <c r="J53" s="28"/>
      <c r="K53" s="78" t="s">
        <v>98</v>
      </c>
      <c r="L53" s="592"/>
      <c r="M53" s="592"/>
      <c r="N53" s="548"/>
      <c r="P53" s="78" t="s">
        <v>98</v>
      </c>
      <c r="Q53" s="592"/>
      <c r="R53" s="592"/>
      <c r="S53" s="548"/>
      <c r="T53" s="116"/>
      <c r="U53" s="116"/>
    </row>
    <row r="54" spans="1:21" ht="12.75">
      <c r="A54" s="78" t="s">
        <v>102</v>
      </c>
      <c r="B54" s="595"/>
      <c r="C54" s="592"/>
      <c r="D54" s="548"/>
      <c r="F54" s="78" t="s">
        <v>102</v>
      </c>
      <c r="G54" s="595"/>
      <c r="H54" s="592"/>
      <c r="I54" s="548"/>
      <c r="J54" s="28"/>
      <c r="K54" s="78" t="s">
        <v>102</v>
      </c>
      <c r="L54" s="595"/>
      <c r="M54" s="592"/>
      <c r="N54" s="548"/>
      <c r="P54" s="78" t="s">
        <v>102</v>
      </c>
      <c r="Q54" s="595"/>
      <c r="R54" s="592"/>
      <c r="S54" s="548"/>
      <c r="T54" s="116"/>
      <c r="U54" s="116"/>
    </row>
    <row r="55" spans="1:21" ht="12.75">
      <c r="A55" s="78" t="s">
        <v>99</v>
      </c>
      <c r="B55" s="592"/>
      <c r="C55" s="592"/>
      <c r="D55" s="548"/>
      <c r="F55" s="78" t="s">
        <v>99</v>
      </c>
      <c r="G55" s="592"/>
      <c r="H55" s="592"/>
      <c r="I55" s="548"/>
      <c r="J55" s="28"/>
      <c r="K55" s="78" t="s">
        <v>99</v>
      </c>
      <c r="L55" s="592"/>
      <c r="M55" s="592"/>
      <c r="N55" s="548"/>
      <c r="P55" s="78" t="s">
        <v>99</v>
      </c>
      <c r="Q55" s="592"/>
      <c r="R55" s="592"/>
      <c r="S55" s="548"/>
      <c r="T55" s="116"/>
      <c r="U55" s="116"/>
    </row>
    <row r="56" spans="1:21" ht="12.75">
      <c r="A56" s="78" t="s">
        <v>100</v>
      </c>
      <c r="B56" s="592"/>
      <c r="C56" s="592"/>
      <c r="D56" s="548"/>
      <c r="F56" s="78" t="s">
        <v>100</v>
      </c>
      <c r="G56" s="592"/>
      <c r="H56" s="592"/>
      <c r="I56" s="548"/>
      <c r="J56" s="28"/>
      <c r="K56" s="78" t="s">
        <v>100</v>
      </c>
      <c r="L56" s="592"/>
      <c r="M56" s="592"/>
      <c r="N56" s="548"/>
      <c r="P56" s="78" t="s">
        <v>100</v>
      </c>
      <c r="Q56" s="592"/>
      <c r="R56" s="592"/>
      <c r="S56" s="548"/>
      <c r="T56" s="116"/>
      <c r="U56" s="116"/>
    </row>
    <row r="57" spans="1:21" s="154" customFormat="1" ht="18.75">
      <c r="A57" s="152" t="s">
        <v>8</v>
      </c>
      <c r="B57" s="593">
        <f>SUM(B51:D56)</f>
        <v>67.5</v>
      </c>
      <c r="C57" s="593"/>
      <c r="D57" s="594"/>
      <c r="E57" s="153"/>
      <c r="F57" s="152" t="s">
        <v>8</v>
      </c>
      <c r="G57" s="593">
        <f>SUM(G51:I56)</f>
        <v>65.5</v>
      </c>
      <c r="H57" s="593"/>
      <c r="I57" s="594"/>
      <c r="J57" s="162"/>
      <c r="K57" s="152" t="s">
        <v>8</v>
      </c>
      <c r="L57" s="593">
        <f>SUM(L51:N56)</f>
        <v>67.5</v>
      </c>
      <c r="M57" s="593"/>
      <c r="N57" s="594"/>
      <c r="O57" s="153"/>
      <c r="P57" s="152" t="s">
        <v>8</v>
      </c>
      <c r="Q57" s="593">
        <f>SUM(Q51:S56)</f>
        <v>65.5</v>
      </c>
      <c r="R57" s="593"/>
      <c r="S57" s="59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3.421875" style="0" bestFit="1" customWidth="1"/>
    <col min="7" max="7" width="4.00390625" style="3" customWidth="1"/>
    <col min="8" max="8" width="4.421875" style="3" customWidth="1"/>
    <col min="9" max="9" width="5.00390625" style="3" customWidth="1"/>
  </cols>
  <sheetData>
    <row r="1" ht="13.5" thickBot="1">
      <c r="A1" s="145" t="s">
        <v>117</v>
      </c>
    </row>
    <row r="2" spans="1:9" s="2" customFormat="1" ht="13.5" thickBot="1">
      <c r="A2" s="83"/>
      <c r="B2" s="376" t="s">
        <v>95</v>
      </c>
      <c r="C2" s="377" t="s">
        <v>96</v>
      </c>
      <c r="D2" s="85" t="s">
        <v>97</v>
      </c>
      <c r="E2" s="149"/>
      <c r="F2" s="83"/>
      <c r="G2" s="376" t="s">
        <v>95</v>
      </c>
      <c r="H2" s="377" t="s">
        <v>96</v>
      </c>
      <c r="I2" s="85" t="s">
        <v>97</v>
      </c>
    </row>
    <row r="3" spans="1:9" ht="12.75">
      <c r="A3" s="366"/>
      <c r="B3" s="164">
        <v>6</v>
      </c>
      <c r="C3" s="164"/>
      <c r="D3" s="164">
        <f>B3+C3</f>
        <v>6</v>
      </c>
      <c r="E3" s="19"/>
      <c r="F3" s="366"/>
      <c r="G3" s="164">
        <v>6</v>
      </c>
      <c r="H3" s="164"/>
      <c r="I3" s="164">
        <f>G3+H3</f>
        <v>6</v>
      </c>
    </row>
    <row r="4" spans="1:9" ht="12.75">
      <c r="A4" s="369"/>
      <c r="B4" s="164">
        <v>5.5</v>
      </c>
      <c r="C4" s="164"/>
      <c r="D4" s="164">
        <f aca="true" t="shared" si="0" ref="D4:D12">B4+C4</f>
        <v>5.5</v>
      </c>
      <c r="E4" s="19"/>
      <c r="F4" s="369"/>
      <c r="G4" s="164">
        <v>5.5</v>
      </c>
      <c r="H4" s="164"/>
      <c r="I4" s="164">
        <f aca="true" t="shared" si="1" ref="I4:I12">G4+H4</f>
        <v>5.5</v>
      </c>
    </row>
    <row r="5" spans="1:9" ht="12.75">
      <c r="A5" s="369"/>
      <c r="B5" s="164">
        <v>6</v>
      </c>
      <c r="C5" s="164"/>
      <c r="D5" s="164">
        <f t="shared" si="0"/>
        <v>6</v>
      </c>
      <c r="E5" s="19"/>
      <c r="F5" s="369"/>
      <c r="G5" s="164">
        <v>6</v>
      </c>
      <c r="H5" s="164"/>
      <c r="I5" s="164">
        <f t="shared" si="1"/>
        <v>6</v>
      </c>
    </row>
    <row r="6" spans="1:9" ht="12.75">
      <c r="A6" s="369"/>
      <c r="B6" s="164">
        <v>6</v>
      </c>
      <c r="C6" s="164"/>
      <c r="D6" s="164">
        <f t="shared" si="0"/>
        <v>6</v>
      </c>
      <c r="E6" s="19"/>
      <c r="F6" s="369"/>
      <c r="G6" s="164">
        <v>6</v>
      </c>
      <c r="H6" s="164"/>
      <c r="I6" s="164">
        <f t="shared" si="1"/>
        <v>6</v>
      </c>
    </row>
    <row r="7" spans="1:9" ht="12.75">
      <c r="A7" s="369"/>
      <c r="B7" s="164">
        <v>6</v>
      </c>
      <c r="C7" s="164"/>
      <c r="D7" s="164">
        <f t="shared" si="0"/>
        <v>6</v>
      </c>
      <c r="E7" s="19"/>
      <c r="F7" s="369"/>
      <c r="G7" s="164">
        <v>6</v>
      </c>
      <c r="H7" s="164"/>
      <c r="I7" s="164">
        <f t="shared" si="1"/>
        <v>6</v>
      </c>
    </row>
    <row r="8" spans="1:9" ht="12.75">
      <c r="A8" s="369"/>
      <c r="B8" s="164">
        <v>6</v>
      </c>
      <c r="C8" s="164"/>
      <c r="D8" s="164">
        <f t="shared" si="0"/>
        <v>6</v>
      </c>
      <c r="E8" s="19"/>
      <c r="F8" s="369"/>
      <c r="G8" s="164">
        <v>6</v>
      </c>
      <c r="H8" s="164"/>
      <c r="I8" s="164">
        <f t="shared" si="1"/>
        <v>6</v>
      </c>
    </row>
    <row r="9" spans="1:9" ht="12.75">
      <c r="A9" s="369"/>
      <c r="B9" s="164">
        <v>6</v>
      </c>
      <c r="C9" s="164"/>
      <c r="D9" s="164">
        <f t="shared" si="0"/>
        <v>6</v>
      </c>
      <c r="E9" s="19"/>
      <c r="F9" s="369"/>
      <c r="G9" s="164">
        <v>6</v>
      </c>
      <c r="H9" s="164"/>
      <c r="I9" s="164">
        <f t="shared" si="1"/>
        <v>6</v>
      </c>
    </row>
    <row r="10" spans="1:9" ht="12.75">
      <c r="A10" s="369"/>
      <c r="B10" s="164">
        <v>6</v>
      </c>
      <c r="C10" s="164"/>
      <c r="D10" s="164">
        <f t="shared" si="0"/>
        <v>6</v>
      </c>
      <c r="E10" s="19"/>
      <c r="F10" s="369"/>
      <c r="G10" s="164">
        <v>6</v>
      </c>
      <c r="H10" s="164"/>
      <c r="I10" s="164">
        <f t="shared" si="1"/>
        <v>6</v>
      </c>
    </row>
    <row r="11" spans="1:9" ht="12.75">
      <c r="A11" s="369"/>
      <c r="B11" s="164">
        <v>6</v>
      </c>
      <c r="C11" s="164"/>
      <c r="D11" s="164">
        <f t="shared" si="0"/>
        <v>6</v>
      </c>
      <c r="E11" s="19"/>
      <c r="F11" s="369"/>
      <c r="G11" s="164">
        <v>6</v>
      </c>
      <c r="H11" s="164"/>
      <c r="I11" s="164">
        <f t="shared" si="1"/>
        <v>6</v>
      </c>
    </row>
    <row r="12" spans="1:9" ht="12.75">
      <c r="A12" s="369"/>
      <c r="B12" s="164">
        <v>6</v>
      </c>
      <c r="C12" s="164"/>
      <c r="D12" s="164">
        <f t="shared" si="0"/>
        <v>6</v>
      </c>
      <c r="E12" s="19"/>
      <c r="F12" s="369"/>
      <c r="G12" s="164">
        <v>6</v>
      </c>
      <c r="H12" s="164"/>
      <c r="I12" s="164">
        <f t="shared" si="1"/>
        <v>6</v>
      </c>
    </row>
    <row r="13" spans="1:9" ht="13.5" thickBot="1">
      <c r="A13" s="371"/>
      <c r="B13" s="164">
        <v>6</v>
      </c>
      <c r="C13" s="164"/>
      <c r="D13" s="164">
        <f>B13+C13</f>
        <v>6</v>
      </c>
      <c r="E13" s="19"/>
      <c r="F13" s="371"/>
      <c r="G13" s="164">
        <v>6</v>
      </c>
      <c r="H13" s="164"/>
      <c r="I13" s="164">
        <f>G13+H13</f>
        <v>6</v>
      </c>
    </row>
    <row r="14" spans="1:9" ht="13.5" thickBot="1">
      <c r="A14" s="374"/>
      <c r="B14" s="164"/>
      <c r="C14" s="164"/>
      <c r="D14" s="164"/>
      <c r="E14" s="19"/>
      <c r="F14" s="374"/>
      <c r="G14" s="164"/>
      <c r="H14" s="164"/>
      <c r="I14" s="164"/>
    </row>
    <row r="15" spans="1:9" ht="12.75">
      <c r="A15" s="366"/>
      <c r="B15" s="164">
        <v>0</v>
      </c>
      <c r="C15" s="164"/>
      <c r="D15" s="164">
        <f aca="true" t="shared" si="2" ref="D15:D21">B15+C15</f>
        <v>0</v>
      </c>
      <c r="E15" s="19"/>
      <c r="F15" s="366"/>
      <c r="G15" s="164">
        <v>0</v>
      </c>
      <c r="H15" s="164"/>
      <c r="I15" s="164">
        <f aca="true" t="shared" si="3" ref="I15:I21">G15+H15</f>
        <v>0</v>
      </c>
    </row>
    <row r="16" spans="1:9" ht="12.75">
      <c r="A16" s="369"/>
      <c r="B16" s="164">
        <v>0</v>
      </c>
      <c r="C16" s="164"/>
      <c r="D16" s="164">
        <f t="shared" si="2"/>
        <v>0</v>
      </c>
      <c r="E16" s="19"/>
      <c r="F16" s="369"/>
      <c r="G16" s="164">
        <v>0</v>
      </c>
      <c r="H16" s="164"/>
      <c r="I16" s="164">
        <f t="shared" si="3"/>
        <v>0</v>
      </c>
    </row>
    <row r="17" spans="1:9" ht="12.75">
      <c r="A17" s="369"/>
      <c r="B17" s="164">
        <v>0</v>
      </c>
      <c r="C17" s="164"/>
      <c r="D17" s="164">
        <f t="shared" si="2"/>
        <v>0</v>
      </c>
      <c r="E17" s="19"/>
      <c r="F17" s="369"/>
      <c r="G17" s="164">
        <v>0</v>
      </c>
      <c r="H17" s="164"/>
      <c r="I17" s="164">
        <f t="shared" si="3"/>
        <v>0</v>
      </c>
    </row>
    <row r="18" spans="1:9" ht="12.75">
      <c r="A18" s="369"/>
      <c r="B18" s="164">
        <v>0</v>
      </c>
      <c r="C18" s="164"/>
      <c r="D18" s="164">
        <f t="shared" si="2"/>
        <v>0</v>
      </c>
      <c r="E18" s="19"/>
      <c r="F18" s="369"/>
      <c r="G18" s="164">
        <v>0</v>
      </c>
      <c r="H18" s="164"/>
      <c r="I18" s="164">
        <f t="shared" si="3"/>
        <v>0</v>
      </c>
    </row>
    <row r="19" spans="1:9" ht="12.75">
      <c r="A19" s="369"/>
      <c r="B19" s="164">
        <v>0</v>
      </c>
      <c r="C19" s="164"/>
      <c r="D19" s="164">
        <f t="shared" si="2"/>
        <v>0</v>
      </c>
      <c r="E19" s="19"/>
      <c r="F19" s="369"/>
      <c r="G19" s="164">
        <v>0</v>
      </c>
      <c r="H19" s="164"/>
      <c r="I19" s="164">
        <f t="shared" si="3"/>
        <v>0</v>
      </c>
    </row>
    <row r="20" spans="1:9" ht="12.75">
      <c r="A20" s="369"/>
      <c r="B20" s="164">
        <v>0</v>
      </c>
      <c r="C20" s="164"/>
      <c r="D20" s="164">
        <f t="shared" si="2"/>
        <v>0</v>
      </c>
      <c r="E20" s="19"/>
      <c r="F20" s="369"/>
      <c r="G20" s="164">
        <v>0</v>
      </c>
      <c r="H20" s="164"/>
      <c r="I20" s="164">
        <f t="shared" si="3"/>
        <v>0</v>
      </c>
    </row>
    <row r="21" spans="1:9" ht="13.5" thickBot="1">
      <c r="A21" s="371"/>
      <c r="B21" s="5">
        <v>0</v>
      </c>
      <c r="C21" s="5"/>
      <c r="D21" s="164">
        <f t="shared" si="2"/>
        <v>0</v>
      </c>
      <c r="E21" s="19"/>
      <c r="F21" s="371"/>
      <c r="G21" s="5">
        <v>0</v>
      </c>
      <c r="H21" s="5"/>
      <c r="I21" s="164">
        <f t="shared" si="3"/>
        <v>0</v>
      </c>
    </row>
    <row r="22" spans="1:9" ht="12.75">
      <c r="A22" s="78" t="s">
        <v>101</v>
      </c>
      <c r="B22" s="592">
        <f>SUM(D3:D21)</f>
        <v>65.5</v>
      </c>
      <c r="C22" s="592"/>
      <c r="D22" s="548"/>
      <c r="F22" s="80" t="s">
        <v>101</v>
      </c>
      <c r="G22" s="598">
        <f>SUM(I3:I21)</f>
        <v>65.5</v>
      </c>
      <c r="H22" s="598"/>
      <c r="I22" s="599"/>
    </row>
    <row r="23" spans="1:9" ht="12.75">
      <c r="A23" s="78" t="s">
        <v>62</v>
      </c>
      <c r="B23" s="595">
        <v>2</v>
      </c>
      <c r="C23" s="592"/>
      <c r="D23" s="548"/>
      <c r="F23" s="78"/>
      <c r="G23" s="151"/>
      <c r="H23" s="151"/>
      <c r="I23" s="150"/>
    </row>
    <row r="24" spans="1:9" ht="12.75">
      <c r="A24" s="78" t="s">
        <v>98</v>
      </c>
      <c r="B24" s="592"/>
      <c r="C24" s="592"/>
      <c r="D24" s="548"/>
      <c r="F24" s="78" t="s">
        <v>98</v>
      </c>
      <c r="G24" s="592"/>
      <c r="H24" s="592"/>
      <c r="I24" s="548"/>
    </row>
    <row r="25" spans="1:9" ht="12.75">
      <c r="A25" s="78" t="s">
        <v>102</v>
      </c>
      <c r="B25" s="595"/>
      <c r="C25" s="592"/>
      <c r="D25" s="548"/>
      <c r="F25" s="78" t="s">
        <v>102</v>
      </c>
      <c r="G25" s="595"/>
      <c r="H25" s="592"/>
      <c r="I25" s="548"/>
    </row>
    <row r="26" spans="1:9" ht="12.75">
      <c r="A26" s="78" t="s">
        <v>99</v>
      </c>
      <c r="B26" s="592"/>
      <c r="C26" s="592"/>
      <c r="D26" s="548"/>
      <c r="F26" s="78" t="s">
        <v>99</v>
      </c>
      <c r="G26" s="592"/>
      <c r="H26" s="592"/>
      <c r="I26" s="548"/>
    </row>
    <row r="27" spans="1:9" ht="12.75">
      <c r="A27" s="78" t="s">
        <v>100</v>
      </c>
      <c r="B27" s="592"/>
      <c r="C27" s="592"/>
      <c r="D27" s="548"/>
      <c r="F27" s="78" t="s">
        <v>100</v>
      </c>
      <c r="G27" s="592"/>
      <c r="H27" s="592"/>
      <c r="I27" s="548"/>
    </row>
    <row r="28" spans="1:9" s="154" customFormat="1" ht="18">
      <c r="A28" s="152" t="s">
        <v>8</v>
      </c>
      <c r="B28" s="593">
        <f>SUM(B22:D27)</f>
        <v>67.5</v>
      </c>
      <c r="C28" s="593"/>
      <c r="D28" s="594"/>
      <c r="E28" s="153"/>
      <c r="F28" s="152" t="s">
        <v>8</v>
      </c>
      <c r="G28" s="593">
        <f>SUM(G22:I27)</f>
        <v>65.5</v>
      </c>
      <c r="H28" s="593"/>
      <c r="I28" s="594"/>
    </row>
    <row r="29" spans="1:6" ht="35.25" customHeight="1">
      <c r="A29" s="156"/>
      <c r="F29" s="157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7">
      <selection activeCell="P29" sqref="P29"/>
    </sheetView>
  </sheetViews>
  <sheetFormatPr defaultColWidth="9.140625" defaultRowHeight="12.75"/>
  <cols>
    <col min="1" max="1" width="20.140625" style="3" customWidth="1"/>
    <col min="2" max="2" width="1.8515625" style="3" bestFit="1" customWidth="1"/>
    <col min="3" max="3" width="21.8515625" style="3" customWidth="1"/>
    <col min="4" max="5" width="4.421875" style="0" customWidth="1"/>
    <col min="6" max="6" width="2.7109375" style="0" customWidth="1"/>
    <col min="7" max="7" width="17.421875" style="0" bestFit="1" customWidth="1"/>
    <col min="8" max="8" width="5.57421875" style="3" customWidth="1"/>
    <col min="9" max="10" width="3.8515625" style="3" customWidth="1"/>
    <col min="11" max="11" width="6.28125" style="0" customWidth="1"/>
    <col min="12" max="12" width="18.7109375" style="0" customWidth="1"/>
    <col min="13" max="13" width="1.8515625" style="0" bestFit="1" customWidth="1"/>
    <col min="14" max="14" width="18.140625" style="0" customWidth="1"/>
    <col min="15" max="16" width="4.421875" style="0" customWidth="1"/>
    <col min="17" max="17" width="2.57421875" style="0" customWidth="1"/>
    <col min="18" max="18" width="17.7109375" style="0" bestFit="1" customWidth="1"/>
    <col min="19" max="19" width="6.00390625" style="0" customWidth="1"/>
    <col min="20" max="20" width="4.140625" style="0" customWidth="1"/>
    <col min="21" max="21" width="4.00390625" style="0" customWidth="1"/>
  </cols>
  <sheetData>
    <row r="1" spans="1:7" ht="20.25">
      <c r="A1" s="142" t="s">
        <v>82</v>
      </c>
      <c r="G1" s="120"/>
    </row>
    <row r="3" spans="1:5" ht="15">
      <c r="A3" s="615" t="s">
        <v>153</v>
      </c>
      <c r="B3" s="615"/>
      <c r="C3" s="615"/>
      <c r="D3" s="617"/>
      <c r="E3" s="617"/>
    </row>
    <row r="4" spans="1:6" ht="14.25">
      <c r="A4" s="284" t="s">
        <v>3</v>
      </c>
      <c r="B4" s="284"/>
      <c r="C4" s="284" t="s">
        <v>18</v>
      </c>
      <c r="D4" s="284">
        <v>0</v>
      </c>
      <c r="E4" s="284">
        <v>1</v>
      </c>
      <c r="F4" t="s">
        <v>391</v>
      </c>
    </row>
    <row r="5" spans="1:6" ht="14.25">
      <c r="A5" s="284" t="s">
        <v>1</v>
      </c>
      <c r="B5" s="284"/>
      <c r="C5" s="284" t="s">
        <v>176</v>
      </c>
      <c r="D5" s="284">
        <v>2</v>
      </c>
      <c r="E5" s="284">
        <v>2</v>
      </c>
      <c r="F5" t="s">
        <v>392</v>
      </c>
    </row>
    <row r="7" spans="1:5" ht="15">
      <c r="A7" s="615" t="s">
        <v>153</v>
      </c>
      <c r="B7" s="615"/>
      <c r="C7" s="615"/>
      <c r="D7" s="617"/>
      <c r="E7" s="617"/>
    </row>
    <row r="8" spans="1:5" ht="14.25">
      <c r="A8" s="284" t="s">
        <v>18</v>
      </c>
      <c r="B8" s="284"/>
      <c r="C8" s="284" t="s">
        <v>3</v>
      </c>
      <c r="D8" s="284">
        <v>3</v>
      </c>
      <c r="E8" s="284">
        <v>0</v>
      </c>
    </row>
    <row r="9" spans="1:5" ht="14.25">
      <c r="A9" s="284" t="s">
        <v>176</v>
      </c>
      <c r="B9" s="284"/>
      <c r="C9" s="284" t="s">
        <v>1</v>
      </c>
      <c r="D9" s="284">
        <v>2</v>
      </c>
      <c r="E9" s="284">
        <v>4</v>
      </c>
    </row>
    <row r="11" spans="1:21" s="122" customFormat="1" ht="15">
      <c r="A11" s="614" t="s">
        <v>79</v>
      </c>
      <c r="B11" s="614"/>
      <c r="C11" s="614"/>
      <c r="D11" s="614"/>
      <c r="E11" s="614"/>
      <c r="G11" s="131" t="s">
        <v>75</v>
      </c>
      <c r="H11" s="132" t="s">
        <v>25</v>
      </c>
      <c r="I11" s="132" t="s">
        <v>77</v>
      </c>
      <c r="J11" s="132" t="s">
        <v>78</v>
      </c>
      <c r="L11" s="614" t="s">
        <v>79</v>
      </c>
      <c r="M11" s="614"/>
      <c r="N11" s="614"/>
      <c r="O11" s="614"/>
      <c r="P11" s="614"/>
      <c r="Q11"/>
      <c r="R11" s="131" t="s">
        <v>76</v>
      </c>
      <c r="S11" s="132" t="s">
        <v>25</v>
      </c>
      <c r="T11" s="132" t="s">
        <v>77</v>
      </c>
      <c r="U11" s="132" t="s">
        <v>78</v>
      </c>
    </row>
    <row r="12" spans="1:21" s="121" customFormat="1" ht="16.5">
      <c r="A12" s="128" t="s">
        <v>40</v>
      </c>
      <c r="B12" s="128"/>
      <c r="C12" s="128" t="s">
        <v>1</v>
      </c>
      <c r="D12" s="128">
        <v>1</v>
      </c>
      <c r="E12" s="128">
        <v>4</v>
      </c>
      <c r="G12" s="133" t="s">
        <v>1</v>
      </c>
      <c r="H12" s="134">
        <v>5</v>
      </c>
      <c r="I12" s="128">
        <v>6</v>
      </c>
      <c r="J12" s="128">
        <v>3</v>
      </c>
      <c r="L12" s="129" t="s">
        <v>4</v>
      </c>
      <c r="M12" s="129"/>
      <c r="N12" s="129" t="s">
        <v>18</v>
      </c>
      <c r="O12" s="129">
        <v>2</v>
      </c>
      <c r="P12" s="129">
        <v>0</v>
      </c>
      <c r="Q12"/>
      <c r="R12" s="130" t="s">
        <v>4</v>
      </c>
      <c r="S12" s="135">
        <v>9</v>
      </c>
      <c r="T12" s="129">
        <v>7</v>
      </c>
      <c r="U12" s="129">
        <v>0</v>
      </c>
    </row>
    <row r="13" spans="1:21" s="121" customFormat="1" ht="16.5">
      <c r="A13" s="128" t="s">
        <v>177</v>
      </c>
      <c r="B13" s="128"/>
      <c r="C13" s="128" t="s">
        <v>6</v>
      </c>
      <c r="D13" s="128">
        <v>0</v>
      </c>
      <c r="E13" s="128">
        <v>2</v>
      </c>
      <c r="G13" s="133" t="s">
        <v>6</v>
      </c>
      <c r="H13" s="134">
        <v>4</v>
      </c>
      <c r="I13" s="128">
        <v>4</v>
      </c>
      <c r="J13" s="128">
        <v>3</v>
      </c>
      <c r="L13" s="129" t="s">
        <v>43</v>
      </c>
      <c r="M13" s="129"/>
      <c r="N13" s="129" t="s">
        <v>182</v>
      </c>
      <c r="O13" s="129">
        <v>0</v>
      </c>
      <c r="P13" s="129">
        <v>2</v>
      </c>
      <c r="Q13"/>
      <c r="R13" s="130" t="s">
        <v>18</v>
      </c>
      <c r="S13" s="135">
        <v>4</v>
      </c>
      <c r="T13" s="129">
        <v>4</v>
      </c>
      <c r="U13" s="129">
        <v>3</v>
      </c>
    </row>
    <row r="14" spans="1:21" s="121" customFormat="1" ht="16.5">
      <c r="A14" s="342"/>
      <c r="B14" s="342"/>
      <c r="C14" s="342"/>
      <c r="D14" s="342"/>
      <c r="E14" s="342"/>
      <c r="G14" s="133" t="s">
        <v>177</v>
      </c>
      <c r="H14" s="134">
        <v>4</v>
      </c>
      <c r="I14" s="128">
        <v>3</v>
      </c>
      <c r="J14" s="128">
        <v>2</v>
      </c>
      <c r="L14" s="342"/>
      <c r="M14" s="342"/>
      <c r="N14" s="342"/>
      <c r="O14" s="342"/>
      <c r="P14" s="342"/>
      <c r="Q14"/>
      <c r="R14" s="130" t="s">
        <v>182</v>
      </c>
      <c r="S14" s="135">
        <v>3</v>
      </c>
      <c r="T14" s="129">
        <v>2</v>
      </c>
      <c r="U14" s="129">
        <v>4</v>
      </c>
    </row>
    <row r="15" spans="1:21" s="121" customFormat="1" ht="16.5">
      <c r="A15" s="615" t="s">
        <v>80</v>
      </c>
      <c r="B15" s="615"/>
      <c r="C15" s="615"/>
      <c r="D15" s="616"/>
      <c r="E15" s="616"/>
      <c r="G15" s="133" t="s">
        <v>40</v>
      </c>
      <c r="H15" s="134">
        <v>3</v>
      </c>
      <c r="I15" s="128">
        <v>2</v>
      </c>
      <c r="J15" s="128">
        <v>7</v>
      </c>
      <c r="L15" s="615" t="s">
        <v>80</v>
      </c>
      <c r="M15" s="615"/>
      <c r="N15" s="615"/>
      <c r="O15" s="616"/>
      <c r="P15" s="616"/>
      <c r="Q15"/>
      <c r="R15" s="130" t="s">
        <v>43</v>
      </c>
      <c r="S15" s="135">
        <v>1</v>
      </c>
      <c r="T15" s="129">
        <v>1</v>
      </c>
      <c r="U15" s="129">
        <v>7</v>
      </c>
    </row>
    <row r="16" spans="1:17" s="121" customFormat="1" ht="15">
      <c r="A16" s="128" t="s">
        <v>40</v>
      </c>
      <c r="B16" s="128"/>
      <c r="C16" s="128" t="s">
        <v>6</v>
      </c>
      <c r="D16" s="128">
        <v>1</v>
      </c>
      <c r="E16" s="128">
        <v>0</v>
      </c>
      <c r="G16" s="124"/>
      <c r="H16" s="125"/>
      <c r="I16" s="126"/>
      <c r="J16" s="126"/>
      <c r="L16" s="129" t="s">
        <v>4</v>
      </c>
      <c r="M16" s="129"/>
      <c r="N16" s="129" t="s">
        <v>43</v>
      </c>
      <c r="O16" s="129">
        <v>4</v>
      </c>
      <c r="P16" s="129">
        <v>0</v>
      </c>
      <c r="Q16"/>
    </row>
    <row r="17" spans="1:17" s="121" customFormat="1" ht="14.25">
      <c r="A17" s="128" t="s">
        <v>177</v>
      </c>
      <c r="B17" s="128"/>
      <c r="C17" s="128" t="s">
        <v>1</v>
      </c>
      <c r="D17" s="128">
        <v>0</v>
      </c>
      <c r="E17" s="128">
        <v>0</v>
      </c>
      <c r="L17" s="129" t="s">
        <v>182</v>
      </c>
      <c r="M17" s="129"/>
      <c r="N17" s="129" t="s">
        <v>18</v>
      </c>
      <c r="O17" s="129">
        <v>0</v>
      </c>
      <c r="P17" s="129">
        <v>3</v>
      </c>
      <c r="Q17"/>
    </row>
    <row r="18" spans="1:17" s="121" customFormat="1" ht="14.25">
      <c r="A18" s="136"/>
      <c r="B18" s="136"/>
      <c r="C18" s="136"/>
      <c r="D18" s="136"/>
      <c r="E18" s="136"/>
      <c r="L18" s="136"/>
      <c r="M18" s="136"/>
      <c r="N18" s="136"/>
      <c r="O18" s="136"/>
      <c r="P18" s="136"/>
      <c r="Q18"/>
    </row>
    <row r="19" spans="1:17" s="121" customFormat="1" ht="15">
      <c r="A19" s="615" t="s">
        <v>81</v>
      </c>
      <c r="B19" s="615"/>
      <c r="C19" s="615"/>
      <c r="D19" s="616"/>
      <c r="E19" s="616"/>
      <c r="L19" s="615" t="s">
        <v>81</v>
      </c>
      <c r="M19" s="615"/>
      <c r="N19" s="615"/>
      <c r="O19" s="616"/>
      <c r="P19" s="616"/>
      <c r="Q19"/>
    </row>
    <row r="20" spans="1:21" s="121" customFormat="1" ht="14.25">
      <c r="A20" s="128" t="s">
        <v>40</v>
      </c>
      <c r="B20" s="128"/>
      <c r="C20" s="128" t="s">
        <v>177</v>
      </c>
      <c r="D20" s="128">
        <v>0</v>
      </c>
      <c r="E20" s="128">
        <v>3</v>
      </c>
      <c r="L20" s="129" t="s">
        <v>4</v>
      </c>
      <c r="M20" s="129"/>
      <c r="N20" s="129" t="s">
        <v>182</v>
      </c>
      <c r="O20" s="129">
        <v>1</v>
      </c>
      <c r="P20" s="129">
        <v>0</v>
      </c>
      <c r="Q20"/>
      <c r="R20"/>
      <c r="S20" s="3"/>
      <c r="T20" s="3"/>
      <c r="U20" s="3"/>
    </row>
    <row r="21" spans="1:17" s="121" customFormat="1" ht="14.25">
      <c r="A21" s="128" t="s">
        <v>6</v>
      </c>
      <c r="B21" s="128"/>
      <c r="C21" s="128" t="s">
        <v>1</v>
      </c>
      <c r="D21" s="128">
        <v>2</v>
      </c>
      <c r="E21" s="128">
        <v>2</v>
      </c>
      <c r="L21" s="129" t="s">
        <v>43</v>
      </c>
      <c r="M21" s="129"/>
      <c r="N21" s="129" t="s">
        <v>18</v>
      </c>
      <c r="O21" s="129">
        <v>1</v>
      </c>
      <c r="P21" s="129">
        <v>1</v>
      </c>
      <c r="Q21"/>
    </row>
    <row r="22" spans="1:17" s="121" customFormat="1" ht="14.25">
      <c r="A22" s="123"/>
      <c r="B22" s="123"/>
      <c r="C22" s="123"/>
      <c r="L22" s="3"/>
      <c r="M22" s="3"/>
      <c r="N22" s="3"/>
      <c r="O22"/>
      <c r="P22"/>
      <c r="Q22"/>
    </row>
    <row r="24" spans="1:5" ht="16.5">
      <c r="A24" s="620" t="s">
        <v>83</v>
      </c>
      <c r="B24" s="620"/>
      <c r="C24" s="620"/>
      <c r="D24" s="621"/>
      <c r="E24" s="621"/>
    </row>
    <row r="25" spans="1:10" s="139" customFormat="1" ht="16.5">
      <c r="A25" s="210" t="s">
        <v>1</v>
      </c>
      <c r="B25" s="138"/>
      <c r="C25" s="210" t="s">
        <v>18</v>
      </c>
      <c r="D25" s="138">
        <v>2</v>
      </c>
      <c r="E25" s="138">
        <v>2</v>
      </c>
      <c r="H25" s="140"/>
      <c r="I25" s="140"/>
      <c r="J25" s="140"/>
    </row>
    <row r="26" spans="1:10" s="139" customFormat="1" ht="16.5">
      <c r="A26" s="210" t="s">
        <v>6</v>
      </c>
      <c r="B26" s="138"/>
      <c r="C26" s="210" t="s">
        <v>4</v>
      </c>
      <c r="D26" s="138">
        <v>1</v>
      </c>
      <c r="E26" s="138">
        <v>4</v>
      </c>
      <c r="H26" s="140"/>
      <c r="I26" s="140"/>
      <c r="J26" s="140"/>
    </row>
    <row r="27" spans="1:16" s="139" customFormat="1" ht="19.5">
      <c r="A27" s="141"/>
      <c r="B27" s="141"/>
      <c r="C27" s="141"/>
      <c r="D27" s="141"/>
      <c r="E27" s="141"/>
      <c r="H27" s="140"/>
      <c r="I27" s="140"/>
      <c r="J27" s="140"/>
      <c r="L27" s="618" t="s">
        <v>72</v>
      </c>
      <c r="M27" s="618"/>
      <c r="N27" s="618"/>
      <c r="O27" s="619"/>
      <c r="P27" s="619"/>
    </row>
    <row r="28" spans="1:16" s="139" customFormat="1" ht="19.5">
      <c r="A28" s="612" t="s">
        <v>84</v>
      </c>
      <c r="B28" s="612"/>
      <c r="C28" s="612"/>
      <c r="D28" s="613"/>
      <c r="E28" s="613"/>
      <c r="H28" s="140"/>
      <c r="I28" s="140"/>
      <c r="J28" s="140"/>
      <c r="L28" s="343" t="s">
        <v>18</v>
      </c>
      <c r="M28" s="343"/>
      <c r="N28" s="343" t="s">
        <v>4</v>
      </c>
      <c r="O28" s="344">
        <v>3</v>
      </c>
      <c r="P28" s="344">
        <v>4</v>
      </c>
    </row>
    <row r="29" spans="1:10" s="139" customFormat="1" ht="16.5">
      <c r="A29" s="210" t="s">
        <v>18</v>
      </c>
      <c r="B29" s="138"/>
      <c r="C29" s="210" t="s">
        <v>1</v>
      </c>
      <c r="D29" s="138">
        <v>4</v>
      </c>
      <c r="E29" s="138">
        <v>2</v>
      </c>
      <c r="H29" s="140"/>
      <c r="I29" s="140"/>
      <c r="J29" s="140"/>
    </row>
    <row r="30" spans="1:10" s="139" customFormat="1" ht="16.5">
      <c r="A30" s="210" t="s">
        <v>4</v>
      </c>
      <c r="B30" s="138"/>
      <c r="C30" s="210" t="s">
        <v>6</v>
      </c>
      <c r="D30" s="138">
        <v>2</v>
      </c>
      <c r="E30" s="138">
        <v>1</v>
      </c>
      <c r="G30" s="211"/>
      <c r="H30" s="140"/>
      <c r="I30" s="140"/>
      <c r="J30" s="140"/>
    </row>
    <row r="31" spans="1:5" ht="14.25">
      <c r="A31" s="136"/>
      <c r="B31" s="136"/>
      <c r="C31" s="136"/>
      <c r="D31" s="136"/>
      <c r="E31" s="136"/>
    </row>
    <row r="32" ht="18.75">
      <c r="L32" s="119"/>
    </row>
    <row r="33" spans="6:10" s="119" customFormat="1" ht="18.75">
      <c r="F33" s="137"/>
      <c r="H33" s="127"/>
      <c r="I33" s="127"/>
      <c r="J33" s="127"/>
    </row>
  </sheetData>
  <sheetProtection/>
  <mergeCells count="11">
    <mergeCell ref="L27:P27"/>
    <mergeCell ref="L11:P11"/>
    <mergeCell ref="L15:P15"/>
    <mergeCell ref="L19:P19"/>
    <mergeCell ref="A24:E24"/>
    <mergeCell ref="A28:E28"/>
    <mergeCell ref="A11:E11"/>
    <mergeCell ref="A15:E15"/>
    <mergeCell ref="A19:E19"/>
    <mergeCell ref="A7:E7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6.421875" style="0" customWidth="1"/>
    <col min="2" max="2" width="3.8515625" style="0" customWidth="1"/>
    <col min="3" max="3" width="4.28125" style="0" customWidth="1"/>
    <col min="4" max="4" width="5.421875" style="0" customWidth="1"/>
    <col min="5" max="5" width="0.9921875" style="0" customWidth="1"/>
    <col min="6" max="6" width="16.421875" style="0" customWidth="1"/>
    <col min="7" max="7" width="3.8515625" style="0" customWidth="1"/>
    <col min="8" max="8" width="4.28125" style="0" customWidth="1"/>
    <col min="9" max="9" width="5.421875" style="0" customWidth="1"/>
    <col min="11" max="11" width="16.42187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2.00390625" style="0" customWidth="1"/>
    <col min="16" max="16" width="16.421875" style="0" customWidth="1"/>
    <col min="17" max="17" width="3.8515625" style="0" customWidth="1"/>
    <col min="18" max="18" width="4.28125" style="0" customWidth="1"/>
    <col min="19" max="19" width="5.421875" style="0" customWidth="1"/>
  </cols>
  <sheetData>
    <row r="1" spans="1:19" ht="13.5" thickBot="1">
      <c r="A1" s="145" t="s">
        <v>255</v>
      </c>
      <c r="B1" s="3"/>
      <c r="C1" s="3"/>
      <c r="D1" s="3" t="s">
        <v>394</v>
      </c>
      <c r="E1" s="40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  <c r="S1" s="3"/>
    </row>
    <row r="2" spans="1:19" ht="13.5" thickBot="1">
      <c r="A2" s="362" t="s">
        <v>36</v>
      </c>
      <c r="B2" s="363" t="s">
        <v>95</v>
      </c>
      <c r="C2" s="364" t="s">
        <v>96</v>
      </c>
      <c r="D2" s="365" t="s">
        <v>97</v>
      </c>
      <c r="E2" s="149"/>
      <c r="F2" s="362" t="s">
        <v>42</v>
      </c>
      <c r="G2" s="363" t="s">
        <v>95</v>
      </c>
      <c r="H2" s="364" t="s">
        <v>96</v>
      </c>
      <c r="I2" s="365" t="s">
        <v>97</v>
      </c>
      <c r="J2" s="161"/>
      <c r="K2" s="362" t="s">
        <v>104</v>
      </c>
      <c r="L2" s="363" t="s">
        <v>95</v>
      </c>
      <c r="M2" s="364" t="s">
        <v>96</v>
      </c>
      <c r="N2" s="365" t="s">
        <v>97</v>
      </c>
      <c r="O2" s="149"/>
      <c r="P2" s="362" t="s">
        <v>179</v>
      </c>
      <c r="Q2" s="363" t="s">
        <v>95</v>
      </c>
      <c r="R2" s="364" t="s">
        <v>96</v>
      </c>
      <c r="S2" s="365" t="s">
        <v>97</v>
      </c>
    </row>
    <row r="3" spans="1:19" ht="12.75">
      <c r="A3" s="366" t="s">
        <v>435</v>
      </c>
      <c r="B3" s="367">
        <v>6</v>
      </c>
      <c r="C3" s="367"/>
      <c r="D3" s="368">
        <f>B3+C3</f>
        <v>6</v>
      </c>
      <c r="E3" s="19"/>
      <c r="F3" s="366" t="s">
        <v>194</v>
      </c>
      <c r="G3" s="367">
        <v>7</v>
      </c>
      <c r="H3" s="367"/>
      <c r="I3" s="368">
        <f>G3+H3</f>
        <v>7</v>
      </c>
      <c r="J3" s="17"/>
      <c r="K3" s="366" t="s">
        <v>209</v>
      </c>
      <c r="L3" s="367">
        <v>6</v>
      </c>
      <c r="M3" s="367"/>
      <c r="N3" s="368">
        <f>L3+M3</f>
        <v>6</v>
      </c>
      <c r="O3" s="19"/>
      <c r="P3" s="366" t="s">
        <v>429</v>
      </c>
      <c r="Q3" s="367">
        <v>7.5</v>
      </c>
      <c r="R3" s="367"/>
      <c r="S3" s="368">
        <f>Q3+R3</f>
        <v>7.5</v>
      </c>
    </row>
    <row r="4" spans="1:19" ht="12.75">
      <c r="A4" s="369" t="s">
        <v>504</v>
      </c>
      <c r="B4" s="164">
        <v>4</v>
      </c>
      <c r="C4" s="164"/>
      <c r="D4" s="370">
        <f aca="true" t="shared" si="0" ref="D4:D13">B4+C4</f>
        <v>4</v>
      </c>
      <c r="E4" s="19"/>
      <c r="F4" s="369" t="s">
        <v>425</v>
      </c>
      <c r="G4" s="208">
        <v>6</v>
      </c>
      <c r="H4" s="164"/>
      <c r="I4" s="370">
        <f aca="true" t="shared" si="1" ref="I4:I13">G4+H4</f>
        <v>6</v>
      </c>
      <c r="J4" s="17"/>
      <c r="K4" s="369" t="s">
        <v>341</v>
      </c>
      <c r="L4" s="164">
        <v>6.5</v>
      </c>
      <c r="M4" s="164">
        <v>0.5</v>
      </c>
      <c r="N4" s="370">
        <f aca="true" t="shared" si="2" ref="N4:N13">L4+M4</f>
        <v>7</v>
      </c>
      <c r="O4" s="19"/>
      <c r="P4" s="369" t="s">
        <v>532</v>
      </c>
      <c r="Q4" s="164">
        <v>4</v>
      </c>
      <c r="R4" s="164"/>
      <c r="S4" s="370">
        <f aca="true" t="shared" si="3" ref="S4:S13">Q4+R4</f>
        <v>4</v>
      </c>
    </row>
    <row r="5" spans="1:19" ht="12.75">
      <c r="A5" s="369" t="s">
        <v>502</v>
      </c>
      <c r="B5" s="164">
        <v>6.5</v>
      </c>
      <c r="C5" s="164"/>
      <c r="D5" s="370">
        <f t="shared" si="0"/>
        <v>6.5</v>
      </c>
      <c r="E5" s="19"/>
      <c r="F5" s="369" t="s">
        <v>321</v>
      </c>
      <c r="G5" s="164">
        <v>6</v>
      </c>
      <c r="H5" s="164"/>
      <c r="I5" s="370">
        <f t="shared" si="1"/>
        <v>6</v>
      </c>
      <c r="J5" s="17"/>
      <c r="K5" s="369" t="s">
        <v>292</v>
      </c>
      <c r="L5" s="208"/>
      <c r="M5" s="164"/>
      <c r="N5" s="370">
        <f t="shared" si="2"/>
        <v>0</v>
      </c>
      <c r="O5" s="19"/>
      <c r="P5" s="369" t="s">
        <v>344</v>
      </c>
      <c r="Q5" s="164">
        <v>6</v>
      </c>
      <c r="R5" s="164"/>
      <c r="S5" s="370">
        <f t="shared" si="3"/>
        <v>6</v>
      </c>
    </row>
    <row r="6" spans="1:19" ht="12.75">
      <c r="A6" s="369" t="s">
        <v>517</v>
      </c>
      <c r="B6" s="208"/>
      <c r="C6" s="164"/>
      <c r="D6" s="370">
        <f t="shared" si="0"/>
        <v>0</v>
      </c>
      <c r="E6" s="19"/>
      <c r="F6" s="369" t="s">
        <v>444</v>
      </c>
      <c r="G6" s="164">
        <v>6.5</v>
      </c>
      <c r="H6" s="164"/>
      <c r="I6" s="370">
        <f t="shared" si="1"/>
        <v>6.5</v>
      </c>
      <c r="J6" s="17"/>
      <c r="K6" s="369" t="s">
        <v>260</v>
      </c>
      <c r="L6" s="164">
        <v>7</v>
      </c>
      <c r="M6" s="164"/>
      <c r="N6" s="370">
        <f t="shared" si="2"/>
        <v>7</v>
      </c>
      <c r="O6" s="19"/>
      <c r="P6" s="369" t="s">
        <v>233</v>
      </c>
      <c r="Q6" s="164">
        <v>6</v>
      </c>
      <c r="R6" s="164"/>
      <c r="S6" s="370">
        <f t="shared" si="3"/>
        <v>6</v>
      </c>
    </row>
    <row r="7" spans="1:19" ht="12.75">
      <c r="A7" s="369" t="s">
        <v>519</v>
      </c>
      <c r="B7" s="164">
        <v>5</v>
      </c>
      <c r="C7" s="164"/>
      <c r="D7" s="370">
        <f t="shared" si="0"/>
        <v>5</v>
      </c>
      <c r="E7" s="19"/>
      <c r="F7" s="369" t="s">
        <v>537</v>
      </c>
      <c r="G7" s="164">
        <v>5</v>
      </c>
      <c r="H7" s="164"/>
      <c r="I7" s="370">
        <f t="shared" si="1"/>
        <v>5</v>
      </c>
      <c r="J7" s="17"/>
      <c r="K7" s="369" t="s">
        <v>385</v>
      </c>
      <c r="L7" s="164">
        <v>6</v>
      </c>
      <c r="M7" s="164"/>
      <c r="N7" s="370">
        <f t="shared" si="2"/>
        <v>6</v>
      </c>
      <c r="O7" s="19"/>
      <c r="P7" s="369" t="s">
        <v>196</v>
      </c>
      <c r="Q7" s="164">
        <v>7</v>
      </c>
      <c r="R7" s="164">
        <v>-0.5</v>
      </c>
      <c r="S7" s="370">
        <f t="shared" si="3"/>
        <v>6.5</v>
      </c>
    </row>
    <row r="8" spans="1:19" ht="12.75">
      <c r="A8" s="369" t="s">
        <v>363</v>
      </c>
      <c r="B8" s="164">
        <v>6</v>
      </c>
      <c r="C8" s="164">
        <v>-0.5</v>
      </c>
      <c r="D8" s="370">
        <f t="shared" si="0"/>
        <v>5.5</v>
      </c>
      <c r="E8" s="19"/>
      <c r="F8" s="369" t="s">
        <v>181</v>
      </c>
      <c r="G8" s="164">
        <v>5.5</v>
      </c>
      <c r="H8" s="164"/>
      <c r="I8" s="370">
        <f t="shared" si="1"/>
        <v>5.5</v>
      </c>
      <c r="J8" s="17"/>
      <c r="K8" s="369" t="s">
        <v>422</v>
      </c>
      <c r="L8" s="164">
        <v>6</v>
      </c>
      <c r="M8" s="164">
        <v>-0.5</v>
      </c>
      <c r="N8" s="370">
        <f t="shared" si="2"/>
        <v>5.5</v>
      </c>
      <c r="O8" s="19"/>
      <c r="P8" s="369" t="s">
        <v>533</v>
      </c>
      <c r="Q8" s="164">
        <v>7</v>
      </c>
      <c r="R8" s="164"/>
      <c r="S8" s="370">
        <f t="shared" si="3"/>
        <v>7</v>
      </c>
    </row>
    <row r="9" spans="1:19" ht="12.75">
      <c r="A9" s="369" t="s">
        <v>511</v>
      </c>
      <c r="B9" s="164">
        <v>5</v>
      </c>
      <c r="C9" s="164"/>
      <c r="D9" s="370">
        <f t="shared" si="0"/>
        <v>5</v>
      </c>
      <c r="E9" s="19"/>
      <c r="F9" s="369" t="s">
        <v>539</v>
      </c>
      <c r="G9" s="164">
        <v>7.5</v>
      </c>
      <c r="H9" s="164">
        <v>0.5</v>
      </c>
      <c r="I9" s="370">
        <f t="shared" si="1"/>
        <v>8</v>
      </c>
      <c r="J9" s="17"/>
      <c r="K9" s="369" t="s">
        <v>518</v>
      </c>
      <c r="L9" s="208"/>
      <c r="M9" s="164"/>
      <c r="N9" s="370">
        <f t="shared" si="2"/>
        <v>0</v>
      </c>
      <c r="O9" s="19"/>
      <c r="P9" s="369" t="s">
        <v>231</v>
      </c>
      <c r="Q9" s="164">
        <v>7</v>
      </c>
      <c r="R9" s="164"/>
      <c r="S9" s="370">
        <f t="shared" si="3"/>
        <v>7</v>
      </c>
    </row>
    <row r="10" spans="1:19" ht="12.75">
      <c r="A10" s="369" t="s">
        <v>338</v>
      </c>
      <c r="B10" s="164">
        <v>6</v>
      </c>
      <c r="C10" s="164"/>
      <c r="D10" s="370">
        <f t="shared" si="0"/>
        <v>6</v>
      </c>
      <c r="E10" s="19"/>
      <c r="F10" s="369" t="s">
        <v>538</v>
      </c>
      <c r="G10" s="164">
        <v>4.5</v>
      </c>
      <c r="H10" s="164"/>
      <c r="I10" s="370">
        <f t="shared" si="1"/>
        <v>4.5</v>
      </c>
      <c r="J10" s="17"/>
      <c r="K10" s="369" t="s">
        <v>316</v>
      </c>
      <c r="L10" s="164">
        <v>5.5</v>
      </c>
      <c r="M10" s="164">
        <v>-0.5</v>
      </c>
      <c r="N10" s="370">
        <f t="shared" si="2"/>
        <v>5</v>
      </c>
      <c r="O10" s="19"/>
      <c r="P10" s="369" t="s">
        <v>247</v>
      </c>
      <c r="Q10" s="164">
        <v>6.5</v>
      </c>
      <c r="R10" s="164"/>
      <c r="S10" s="370">
        <f t="shared" si="3"/>
        <v>6.5</v>
      </c>
    </row>
    <row r="11" spans="1:19" ht="12.75">
      <c r="A11" s="369" t="s">
        <v>516</v>
      </c>
      <c r="B11" s="164">
        <v>6</v>
      </c>
      <c r="C11" s="164"/>
      <c r="D11" s="370">
        <f t="shared" si="0"/>
        <v>6</v>
      </c>
      <c r="E11" s="19"/>
      <c r="F11" s="369" t="s">
        <v>229</v>
      </c>
      <c r="G11" s="164">
        <v>5</v>
      </c>
      <c r="H11" s="164"/>
      <c r="I11" s="370">
        <f t="shared" si="1"/>
        <v>5</v>
      </c>
      <c r="J11" s="17"/>
      <c r="K11" s="369" t="s">
        <v>398</v>
      </c>
      <c r="L11" s="164">
        <v>8</v>
      </c>
      <c r="M11" s="164">
        <v>3</v>
      </c>
      <c r="N11" s="370">
        <f t="shared" si="2"/>
        <v>11</v>
      </c>
      <c r="O11" s="19"/>
      <c r="P11" s="369" t="s">
        <v>185</v>
      </c>
      <c r="Q11" s="164">
        <v>7.5</v>
      </c>
      <c r="R11" s="164">
        <v>3.5</v>
      </c>
      <c r="S11" s="370">
        <f t="shared" si="3"/>
        <v>11</v>
      </c>
    </row>
    <row r="12" spans="1:19" ht="12.75">
      <c r="A12" s="369" t="s">
        <v>496</v>
      </c>
      <c r="B12" s="164">
        <v>5.5</v>
      </c>
      <c r="C12" s="164"/>
      <c r="D12" s="370">
        <f t="shared" si="0"/>
        <v>5.5</v>
      </c>
      <c r="E12" s="19"/>
      <c r="F12" s="369" t="s">
        <v>309</v>
      </c>
      <c r="G12" s="164">
        <v>5.5</v>
      </c>
      <c r="H12" s="164"/>
      <c r="I12" s="370">
        <f t="shared" si="1"/>
        <v>5.5</v>
      </c>
      <c r="J12" s="17"/>
      <c r="K12" s="369" t="s">
        <v>307</v>
      </c>
      <c r="L12" s="164">
        <v>6</v>
      </c>
      <c r="M12" s="164">
        <v>-0.5</v>
      </c>
      <c r="N12" s="370">
        <f t="shared" si="2"/>
        <v>5.5</v>
      </c>
      <c r="O12" s="19"/>
      <c r="P12" s="369" t="s">
        <v>315</v>
      </c>
      <c r="Q12" s="164">
        <v>6</v>
      </c>
      <c r="R12" s="164"/>
      <c r="S12" s="370">
        <f t="shared" si="3"/>
        <v>6</v>
      </c>
    </row>
    <row r="13" spans="1:19" ht="13.5" thickBot="1">
      <c r="A13" s="371" t="s">
        <v>500</v>
      </c>
      <c r="B13" s="372">
        <v>6</v>
      </c>
      <c r="C13" s="372"/>
      <c r="D13" s="373">
        <f t="shared" si="0"/>
        <v>6</v>
      </c>
      <c r="E13" s="19"/>
      <c r="F13" s="371" t="s">
        <v>302</v>
      </c>
      <c r="G13" s="372">
        <v>4</v>
      </c>
      <c r="H13" s="372"/>
      <c r="I13" s="373">
        <f t="shared" si="1"/>
        <v>4</v>
      </c>
      <c r="J13" s="17"/>
      <c r="K13" s="371" t="s">
        <v>305</v>
      </c>
      <c r="L13" s="372">
        <v>5</v>
      </c>
      <c r="M13" s="372"/>
      <c r="N13" s="373">
        <f t="shared" si="2"/>
        <v>5</v>
      </c>
      <c r="O13" s="19"/>
      <c r="P13" s="371" t="s">
        <v>299</v>
      </c>
      <c r="Q13" s="372">
        <v>6</v>
      </c>
      <c r="R13" s="372">
        <v>2.5</v>
      </c>
      <c r="S13" s="373">
        <f t="shared" si="3"/>
        <v>8.5</v>
      </c>
    </row>
    <row r="14" spans="1:19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</row>
    <row r="15" spans="1:19" ht="12.75">
      <c r="A15" s="366" t="s">
        <v>237</v>
      </c>
      <c r="B15" s="367"/>
      <c r="C15" s="367"/>
      <c r="D15" s="368">
        <f aca="true" t="shared" si="4" ref="D15:D21">B15+C15</f>
        <v>0</v>
      </c>
      <c r="E15" s="19"/>
      <c r="F15" s="366" t="s">
        <v>183</v>
      </c>
      <c r="G15" s="367"/>
      <c r="H15" s="367"/>
      <c r="I15" s="368">
        <f aca="true" t="shared" si="5" ref="I15:I21">G15+H15</f>
        <v>0</v>
      </c>
      <c r="J15" s="17"/>
      <c r="K15" s="366" t="s">
        <v>346</v>
      </c>
      <c r="L15" s="367"/>
      <c r="M15" s="367"/>
      <c r="N15" s="368">
        <f aca="true" t="shared" si="6" ref="N15:N21">L15+M15</f>
        <v>0</v>
      </c>
      <c r="O15" s="19"/>
      <c r="P15" s="366" t="s">
        <v>457</v>
      </c>
      <c r="Q15" s="367"/>
      <c r="R15" s="367"/>
      <c r="S15" s="368">
        <f aca="true" t="shared" si="7" ref="S15:S21">Q15+R15</f>
        <v>0</v>
      </c>
    </row>
    <row r="16" spans="1:19" ht="12.75">
      <c r="A16" s="369" t="s">
        <v>506</v>
      </c>
      <c r="B16" s="164">
        <v>5</v>
      </c>
      <c r="C16" s="164"/>
      <c r="D16" s="370">
        <f t="shared" si="4"/>
        <v>5</v>
      </c>
      <c r="E16" s="19"/>
      <c r="F16" s="369" t="s">
        <v>473</v>
      </c>
      <c r="G16" s="164"/>
      <c r="H16" s="164"/>
      <c r="I16" s="370">
        <f t="shared" si="5"/>
        <v>0</v>
      </c>
      <c r="J16" s="17"/>
      <c r="K16" s="369" t="s">
        <v>520</v>
      </c>
      <c r="L16" s="208"/>
      <c r="M16" s="164"/>
      <c r="N16" s="370">
        <f t="shared" si="6"/>
        <v>0</v>
      </c>
      <c r="O16" s="19"/>
      <c r="P16" s="369" t="s">
        <v>245</v>
      </c>
      <c r="Q16" s="164"/>
      <c r="R16" s="164"/>
      <c r="S16" s="370">
        <f t="shared" si="7"/>
        <v>0</v>
      </c>
    </row>
    <row r="17" spans="1:19" ht="12.75">
      <c r="A17" s="369" t="s">
        <v>503</v>
      </c>
      <c r="B17" s="164"/>
      <c r="C17" s="164"/>
      <c r="D17" s="370">
        <f t="shared" si="4"/>
        <v>0</v>
      </c>
      <c r="E17" s="19"/>
      <c r="F17" s="369" t="s">
        <v>472</v>
      </c>
      <c r="G17" s="164"/>
      <c r="H17" s="164"/>
      <c r="I17" s="370">
        <f t="shared" si="5"/>
        <v>0</v>
      </c>
      <c r="J17" s="17"/>
      <c r="K17" s="369" t="s">
        <v>178</v>
      </c>
      <c r="L17" s="208"/>
      <c r="M17" s="164"/>
      <c r="N17" s="370">
        <f t="shared" si="6"/>
        <v>0</v>
      </c>
      <c r="O17" s="19"/>
      <c r="P17" s="369" t="s">
        <v>347</v>
      </c>
      <c r="Q17" s="164"/>
      <c r="R17" s="164"/>
      <c r="S17" s="370">
        <f t="shared" si="7"/>
        <v>0</v>
      </c>
    </row>
    <row r="18" spans="1:19" ht="12.75">
      <c r="A18" s="369" t="s">
        <v>372</v>
      </c>
      <c r="B18" s="164"/>
      <c r="C18" s="164"/>
      <c r="D18" s="370">
        <f t="shared" si="4"/>
        <v>0</v>
      </c>
      <c r="E18" s="19"/>
      <c r="F18" s="369" t="s">
        <v>476</v>
      </c>
      <c r="G18" s="164"/>
      <c r="H18" s="164"/>
      <c r="I18" s="370">
        <f t="shared" si="5"/>
        <v>0</v>
      </c>
      <c r="J18" s="17"/>
      <c r="K18" s="369" t="s">
        <v>215</v>
      </c>
      <c r="L18" s="164">
        <v>6</v>
      </c>
      <c r="M18" s="164"/>
      <c r="N18" s="370">
        <f t="shared" si="6"/>
        <v>6</v>
      </c>
      <c r="O18" s="19"/>
      <c r="P18" s="369" t="s">
        <v>409</v>
      </c>
      <c r="Q18" s="164"/>
      <c r="R18" s="164"/>
      <c r="S18" s="370">
        <f t="shared" si="7"/>
        <v>0</v>
      </c>
    </row>
    <row r="19" spans="1:19" ht="12.75">
      <c r="A19" s="369" t="s">
        <v>521</v>
      </c>
      <c r="B19" s="164"/>
      <c r="C19" s="164"/>
      <c r="D19" s="370">
        <f t="shared" si="4"/>
        <v>0</v>
      </c>
      <c r="E19" s="19"/>
      <c r="F19" s="369" t="s">
        <v>445</v>
      </c>
      <c r="G19" s="164"/>
      <c r="H19" s="164"/>
      <c r="I19" s="370">
        <f t="shared" si="5"/>
        <v>0</v>
      </c>
      <c r="J19" s="17"/>
      <c r="K19" s="369" t="s">
        <v>437</v>
      </c>
      <c r="L19" s="164">
        <v>6</v>
      </c>
      <c r="M19" s="164"/>
      <c r="N19" s="370">
        <f t="shared" si="6"/>
        <v>6</v>
      </c>
      <c r="O19" s="19"/>
      <c r="P19" s="369" t="s">
        <v>458</v>
      </c>
      <c r="Q19" s="164"/>
      <c r="R19" s="164"/>
      <c r="S19" s="370">
        <f t="shared" si="7"/>
        <v>0</v>
      </c>
    </row>
    <row r="20" spans="1:19" ht="12.75">
      <c r="A20" s="369" t="s">
        <v>329</v>
      </c>
      <c r="B20" s="164"/>
      <c r="C20" s="164"/>
      <c r="D20" s="370">
        <f t="shared" si="4"/>
        <v>0</v>
      </c>
      <c r="E20" s="19"/>
      <c r="F20" s="369" t="s">
        <v>336</v>
      </c>
      <c r="G20" s="164"/>
      <c r="H20" s="164"/>
      <c r="I20" s="370">
        <f t="shared" si="5"/>
        <v>0</v>
      </c>
      <c r="J20" s="17"/>
      <c r="K20" s="369" t="s">
        <v>340</v>
      </c>
      <c r="L20" s="164"/>
      <c r="M20" s="164"/>
      <c r="N20" s="370">
        <f t="shared" si="6"/>
        <v>0</v>
      </c>
      <c r="O20" s="19"/>
      <c r="P20" s="369" t="s">
        <v>367</v>
      </c>
      <c r="Q20" s="164"/>
      <c r="R20" s="164"/>
      <c r="S20" s="370">
        <f t="shared" si="7"/>
        <v>0</v>
      </c>
    </row>
    <row r="21" spans="1:19" ht="13.5" thickBot="1">
      <c r="A21" s="371" t="s">
        <v>498</v>
      </c>
      <c r="B21" s="372"/>
      <c r="C21" s="372"/>
      <c r="D21" s="373">
        <f t="shared" si="4"/>
        <v>0</v>
      </c>
      <c r="E21" s="40"/>
      <c r="F21" s="371" t="s">
        <v>331</v>
      </c>
      <c r="G21" s="372"/>
      <c r="H21" s="372"/>
      <c r="I21" s="373">
        <f t="shared" si="5"/>
        <v>0</v>
      </c>
      <c r="J21" s="28"/>
      <c r="K21" s="371" t="s">
        <v>408</v>
      </c>
      <c r="L21" s="372"/>
      <c r="M21" s="372"/>
      <c r="N21" s="373">
        <f t="shared" si="6"/>
        <v>0</v>
      </c>
      <c r="O21" s="40"/>
      <c r="P21" s="371" t="s">
        <v>431</v>
      </c>
      <c r="Q21" s="372"/>
      <c r="R21" s="372"/>
      <c r="S21" s="373">
        <f t="shared" si="7"/>
        <v>0</v>
      </c>
    </row>
    <row r="22" spans="1:19" ht="12.75">
      <c r="A22" s="78" t="s">
        <v>101</v>
      </c>
      <c r="B22" s="592">
        <f>SUM(D3:D21)</f>
        <v>60.5</v>
      </c>
      <c r="C22" s="592"/>
      <c r="D22" s="548"/>
      <c r="E22" s="40"/>
      <c r="F22" s="78" t="s">
        <v>101</v>
      </c>
      <c r="G22" s="592">
        <f>SUM(I3:I21)</f>
        <v>63</v>
      </c>
      <c r="H22" s="592"/>
      <c r="I22" s="548"/>
      <c r="J22" s="28"/>
      <c r="K22" s="78" t="s">
        <v>101</v>
      </c>
      <c r="L22" s="592">
        <f>SUM(N3:N21)</f>
        <v>70</v>
      </c>
      <c r="M22" s="592"/>
      <c r="N22" s="548"/>
      <c r="O22" s="40"/>
      <c r="P22" s="78" t="s">
        <v>101</v>
      </c>
      <c r="Q22" s="592">
        <f>SUM(S3:S21)</f>
        <v>76</v>
      </c>
      <c r="R22" s="592"/>
      <c r="S22" s="548"/>
    </row>
    <row r="23" spans="1:19" ht="12.75">
      <c r="A23" s="78" t="s">
        <v>393</v>
      </c>
      <c r="B23" s="283"/>
      <c r="C23" s="151">
        <v>2</v>
      </c>
      <c r="D23" s="150"/>
      <c r="E23" s="40"/>
      <c r="F23" s="78"/>
      <c r="G23" s="151"/>
      <c r="H23" s="151"/>
      <c r="I23" s="150"/>
      <c r="J23" s="28"/>
      <c r="K23" s="78" t="s">
        <v>393</v>
      </c>
      <c r="L23" s="283"/>
      <c r="M23" s="151">
        <v>2</v>
      </c>
      <c r="N23" s="150"/>
      <c r="O23" s="40"/>
      <c r="P23" s="78"/>
      <c r="Q23" s="595"/>
      <c r="R23" s="592"/>
      <c r="S23" s="548"/>
    </row>
    <row r="24" spans="1:19" ht="12.75">
      <c r="A24" s="78" t="s">
        <v>98</v>
      </c>
      <c r="B24" s="592"/>
      <c r="C24" s="592"/>
      <c r="D24" s="548"/>
      <c r="E24" s="40"/>
      <c r="F24" s="78" t="s">
        <v>98</v>
      </c>
      <c r="G24" s="592"/>
      <c r="H24" s="592"/>
      <c r="I24" s="548"/>
      <c r="J24" s="28"/>
      <c r="K24" s="78" t="s">
        <v>98</v>
      </c>
      <c r="L24" s="592">
        <v>1</v>
      </c>
      <c r="M24" s="592"/>
      <c r="N24" s="548"/>
      <c r="O24" s="40"/>
      <c r="P24" s="78" t="s">
        <v>98</v>
      </c>
      <c r="Q24" s="592"/>
      <c r="R24" s="592"/>
      <c r="S24" s="548"/>
    </row>
    <row r="25" spans="1:19" ht="12.75">
      <c r="A25" s="78" t="s">
        <v>102</v>
      </c>
      <c r="B25" s="595">
        <v>-1</v>
      </c>
      <c r="C25" s="592"/>
      <c r="D25" s="548"/>
      <c r="E25" s="40"/>
      <c r="F25" s="78" t="s">
        <v>102</v>
      </c>
      <c r="G25" s="595"/>
      <c r="H25" s="592"/>
      <c r="I25" s="548"/>
      <c r="J25" s="28"/>
      <c r="K25" s="78" t="s">
        <v>102</v>
      </c>
      <c r="L25" s="595">
        <v>-3</v>
      </c>
      <c r="M25" s="592"/>
      <c r="N25" s="548"/>
      <c r="O25" s="40"/>
      <c r="P25" s="78" t="s">
        <v>102</v>
      </c>
      <c r="Q25" s="595"/>
      <c r="R25" s="592"/>
      <c r="S25" s="548"/>
    </row>
    <row r="26" spans="1:19" ht="12.75">
      <c r="A26" s="78" t="s">
        <v>99</v>
      </c>
      <c r="B26" s="592"/>
      <c r="C26" s="592"/>
      <c r="D26" s="548"/>
      <c r="E26" s="40"/>
      <c r="F26" s="78" t="s">
        <v>99</v>
      </c>
      <c r="G26" s="592">
        <v>3</v>
      </c>
      <c r="H26" s="592"/>
      <c r="I26" s="548"/>
      <c r="J26" s="28"/>
      <c r="K26" s="78" t="s">
        <v>99</v>
      </c>
      <c r="L26" s="592">
        <v>4</v>
      </c>
      <c r="M26" s="592"/>
      <c r="N26" s="548"/>
      <c r="O26" s="40"/>
      <c r="P26" s="78" t="s">
        <v>99</v>
      </c>
      <c r="Q26" s="592">
        <v>-1</v>
      </c>
      <c r="R26" s="592"/>
      <c r="S26" s="548"/>
    </row>
    <row r="27" spans="1:19" ht="18">
      <c r="A27" s="78" t="s">
        <v>100</v>
      </c>
      <c r="B27" s="592"/>
      <c r="C27" s="592"/>
      <c r="D27" s="548"/>
      <c r="E27" s="153"/>
      <c r="F27" s="78" t="s">
        <v>100</v>
      </c>
      <c r="G27" s="592"/>
      <c r="H27" s="592"/>
      <c r="I27" s="548"/>
      <c r="J27" s="162"/>
      <c r="K27" s="78" t="s">
        <v>100</v>
      </c>
      <c r="L27" s="592">
        <v>-2</v>
      </c>
      <c r="M27" s="592"/>
      <c r="N27" s="548"/>
      <c r="O27" s="153"/>
      <c r="P27" s="78" t="s">
        <v>100</v>
      </c>
      <c r="Q27" s="592">
        <v>2</v>
      </c>
      <c r="R27" s="592"/>
      <c r="S27" s="548"/>
    </row>
    <row r="28" spans="1:19" ht="18">
      <c r="A28" s="152" t="s">
        <v>8</v>
      </c>
      <c r="B28" s="593">
        <f>SUM(B22:D27)</f>
        <v>61.5</v>
      </c>
      <c r="C28" s="593"/>
      <c r="D28" s="594"/>
      <c r="E28" s="40"/>
      <c r="F28" s="152" t="s">
        <v>8</v>
      </c>
      <c r="G28" s="593">
        <f>SUM(G22:I27)</f>
        <v>66</v>
      </c>
      <c r="H28" s="593"/>
      <c r="I28" s="594"/>
      <c r="J28" s="3"/>
      <c r="K28" s="152" t="s">
        <v>8</v>
      </c>
      <c r="L28" s="593">
        <f>SUM(L22:N27)</f>
        <v>72</v>
      </c>
      <c r="M28" s="593"/>
      <c r="N28" s="594"/>
      <c r="O28" s="40"/>
      <c r="P28" s="152" t="s">
        <v>8</v>
      </c>
      <c r="Q28" s="593">
        <f>SUM(Q22:S27)</f>
        <v>77</v>
      </c>
      <c r="R28" s="593"/>
      <c r="S28" s="594"/>
    </row>
    <row r="29" spans="1:19" ht="37.5">
      <c r="A29" s="156">
        <v>0</v>
      </c>
      <c r="B29" s="3"/>
      <c r="C29" s="3"/>
      <c r="D29" s="3"/>
      <c r="F29" s="157">
        <v>1</v>
      </c>
      <c r="G29" s="3"/>
      <c r="H29" s="3"/>
      <c r="I29" s="3"/>
      <c r="K29" s="156">
        <v>2</v>
      </c>
      <c r="L29" s="3"/>
      <c r="M29" s="3"/>
      <c r="N29" s="3"/>
      <c r="P29" s="156">
        <v>2</v>
      </c>
      <c r="Q29" s="3"/>
      <c r="R29" s="3"/>
      <c r="S29" s="3"/>
    </row>
    <row r="31" ht="13.5" thickBot="1">
      <c r="A31" t="s">
        <v>389</v>
      </c>
    </row>
    <row r="32" spans="1:19" ht="13.5" thickBot="1">
      <c r="A32" s="422"/>
      <c r="B32" s="423" t="s">
        <v>95</v>
      </c>
      <c r="C32" s="424" t="s">
        <v>96</v>
      </c>
      <c r="D32" s="425" t="s">
        <v>97</v>
      </c>
      <c r="E32" s="149"/>
      <c r="F32" s="422"/>
      <c r="G32" s="423" t="s">
        <v>95</v>
      </c>
      <c r="H32" s="424" t="s">
        <v>96</v>
      </c>
      <c r="I32" s="425" t="s">
        <v>97</v>
      </c>
      <c r="J32" s="161"/>
      <c r="K32" s="422"/>
      <c r="L32" s="423" t="s">
        <v>95</v>
      </c>
      <c r="M32" s="424" t="s">
        <v>96</v>
      </c>
      <c r="N32" s="425" t="s">
        <v>97</v>
      </c>
      <c r="O32" s="149"/>
      <c r="P32" s="422"/>
      <c r="Q32" s="423" t="s">
        <v>95</v>
      </c>
      <c r="R32" s="424" t="s">
        <v>96</v>
      </c>
      <c r="S32" s="425" t="s">
        <v>97</v>
      </c>
    </row>
    <row r="33" spans="1:19" ht="12.75">
      <c r="A33" s="366"/>
      <c r="B33" s="367"/>
      <c r="C33" s="367"/>
      <c r="D33" s="368">
        <f>B33+C33</f>
        <v>0</v>
      </c>
      <c r="E33" s="19"/>
      <c r="F33" s="366"/>
      <c r="G33" s="367"/>
      <c r="H33" s="367"/>
      <c r="I33" s="368">
        <f>G33+H33</f>
        <v>0</v>
      </c>
      <c r="J33" s="17"/>
      <c r="K33" s="366"/>
      <c r="L33" s="367"/>
      <c r="M33" s="367"/>
      <c r="N33" s="368">
        <f>L33+M33</f>
        <v>0</v>
      </c>
      <c r="O33" s="19"/>
      <c r="P33" s="366"/>
      <c r="Q33" s="367"/>
      <c r="R33" s="367"/>
      <c r="S33" s="368">
        <f>Q33+R33</f>
        <v>0</v>
      </c>
    </row>
    <row r="34" spans="1:19" ht="12.75">
      <c r="A34" s="369"/>
      <c r="B34" s="164"/>
      <c r="C34" s="164"/>
      <c r="D34" s="370">
        <f aca="true" t="shared" si="8" ref="D34:D43">B34+C34</f>
        <v>0</v>
      </c>
      <c r="E34" s="19"/>
      <c r="F34" s="369"/>
      <c r="G34" s="164"/>
      <c r="H34" s="164"/>
      <c r="I34" s="370">
        <f aca="true" t="shared" si="9" ref="I34:I43">G34+H34</f>
        <v>0</v>
      </c>
      <c r="J34" s="17"/>
      <c r="K34" s="369"/>
      <c r="L34" s="164"/>
      <c r="M34" s="164"/>
      <c r="N34" s="370">
        <f aca="true" t="shared" si="10" ref="N34:N43">L34+M34</f>
        <v>0</v>
      </c>
      <c r="O34" s="19"/>
      <c r="P34" s="369"/>
      <c r="Q34" s="164"/>
      <c r="R34" s="164"/>
      <c r="S34" s="370">
        <f aca="true" t="shared" si="11" ref="S34:S43">Q34+R34</f>
        <v>0</v>
      </c>
    </row>
    <row r="35" spans="1:19" ht="12.75">
      <c r="A35" s="369"/>
      <c r="B35" s="164"/>
      <c r="C35" s="164"/>
      <c r="D35" s="370">
        <f t="shared" si="8"/>
        <v>0</v>
      </c>
      <c r="E35" s="19"/>
      <c r="F35" s="369"/>
      <c r="G35" s="164"/>
      <c r="H35" s="164"/>
      <c r="I35" s="370">
        <f t="shared" si="9"/>
        <v>0</v>
      </c>
      <c r="J35" s="17"/>
      <c r="K35" s="369"/>
      <c r="L35" s="164"/>
      <c r="M35" s="164"/>
      <c r="N35" s="370">
        <f t="shared" si="10"/>
        <v>0</v>
      </c>
      <c r="O35" s="19"/>
      <c r="P35" s="369"/>
      <c r="Q35" s="164"/>
      <c r="R35" s="164"/>
      <c r="S35" s="370">
        <f t="shared" si="11"/>
        <v>0</v>
      </c>
    </row>
    <row r="36" spans="1:19" ht="12.75">
      <c r="A36" s="369"/>
      <c r="B36" s="164"/>
      <c r="C36" s="164"/>
      <c r="D36" s="370">
        <f t="shared" si="8"/>
        <v>0</v>
      </c>
      <c r="E36" s="19"/>
      <c r="F36" s="369"/>
      <c r="G36" s="164"/>
      <c r="H36" s="164"/>
      <c r="I36" s="370">
        <f t="shared" si="9"/>
        <v>0</v>
      </c>
      <c r="J36" s="17"/>
      <c r="K36" s="369"/>
      <c r="L36" s="164"/>
      <c r="M36" s="164"/>
      <c r="N36" s="370">
        <f t="shared" si="10"/>
        <v>0</v>
      </c>
      <c r="O36" s="19"/>
      <c r="P36" s="369"/>
      <c r="Q36" s="164"/>
      <c r="R36" s="164"/>
      <c r="S36" s="370">
        <f t="shared" si="11"/>
        <v>0</v>
      </c>
    </row>
    <row r="37" spans="1:19" ht="12.75">
      <c r="A37" s="369"/>
      <c r="B37" s="164"/>
      <c r="C37" s="164"/>
      <c r="D37" s="370">
        <f t="shared" si="8"/>
        <v>0</v>
      </c>
      <c r="E37" s="19"/>
      <c r="F37" s="369"/>
      <c r="G37" s="164"/>
      <c r="H37" s="164"/>
      <c r="I37" s="370">
        <f t="shared" si="9"/>
        <v>0</v>
      </c>
      <c r="J37" s="17"/>
      <c r="K37" s="369"/>
      <c r="L37" s="164"/>
      <c r="M37" s="164"/>
      <c r="N37" s="370">
        <f t="shared" si="10"/>
        <v>0</v>
      </c>
      <c r="O37" s="19"/>
      <c r="P37" s="369"/>
      <c r="Q37" s="164"/>
      <c r="R37" s="164"/>
      <c r="S37" s="370">
        <f t="shared" si="11"/>
        <v>0</v>
      </c>
    </row>
    <row r="38" spans="1:19" ht="12.75">
      <c r="A38" s="369"/>
      <c r="B38" s="164"/>
      <c r="C38" s="164"/>
      <c r="D38" s="370">
        <f t="shared" si="8"/>
        <v>0</v>
      </c>
      <c r="E38" s="19"/>
      <c r="F38" s="369"/>
      <c r="G38" s="164"/>
      <c r="H38" s="164"/>
      <c r="I38" s="370">
        <f t="shared" si="9"/>
        <v>0</v>
      </c>
      <c r="J38" s="17"/>
      <c r="K38" s="369"/>
      <c r="L38" s="164"/>
      <c r="M38" s="164"/>
      <c r="N38" s="370">
        <f t="shared" si="10"/>
        <v>0</v>
      </c>
      <c r="O38" s="19"/>
      <c r="P38" s="369"/>
      <c r="Q38" s="164"/>
      <c r="R38" s="164"/>
      <c r="S38" s="370">
        <f t="shared" si="11"/>
        <v>0</v>
      </c>
    </row>
    <row r="39" spans="1:19" ht="12.75">
      <c r="A39" s="369"/>
      <c r="B39" s="164"/>
      <c r="C39" s="164"/>
      <c r="D39" s="370">
        <f t="shared" si="8"/>
        <v>0</v>
      </c>
      <c r="E39" s="19"/>
      <c r="F39" s="369"/>
      <c r="G39" s="164"/>
      <c r="H39" s="164"/>
      <c r="I39" s="370">
        <f t="shared" si="9"/>
        <v>0</v>
      </c>
      <c r="J39" s="17"/>
      <c r="K39" s="369"/>
      <c r="L39" s="164"/>
      <c r="M39" s="164"/>
      <c r="N39" s="370">
        <f t="shared" si="10"/>
        <v>0</v>
      </c>
      <c r="O39" s="19"/>
      <c r="P39" s="369"/>
      <c r="Q39" s="164"/>
      <c r="R39" s="164"/>
      <c r="S39" s="370">
        <f t="shared" si="11"/>
        <v>0</v>
      </c>
    </row>
    <row r="40" spans="1:19" ht="12.75">
      <c r="A40" s="369"/>
      <c r="B40" s="164"/>
      <c r="C40" s="164"/>
      <c r="D40" s="370">
        <f t="shared" si="8"/>
        <v>0</v>
      </c>
      <c r="E40" s="19"/>
      <c r="F40" s="369"/>
      <c r="G40" s="164"/>
      <c r="H40" s="164"/>
      <c r="I40" s="370">
        <f t="shared" si="9"/>
        <v>0</v>
      </c>
      <c r="J40" s="17"/>
      <c r="K40" s="369"/>
      <c r="L40" s="164"/>
      <c r="M40" s="164"/>
      <c r="N40" s="370">
        <f t="shared" si="10"/>
        <v>0</v>
      </c>
      <c r="O40" s="19"/>
      <c r="P40" s="369"/>
      <c r="Q40" s="164"/>
      <c r="R40" s="164"/>
      <c r="S40" s="370">
        <f t="shared" si="11"/>
        <v>0</v>
      </c>
    </row>
    <row r="41" spans="1:19" ht="12.75">
      <c r="A41" s="369"/>
      <c r="B41" s="164"/>
      <c r="C41" s="164"/>
      <c r="D41" s="370">
        <f t="shared" si="8"/>
        <v>0</v>
      </c>
      <c r="E41" s="19"/>
      <c r="F41" s="369"/>
      <c r="G41" s="164"/>
      <c r="H41" s="164"/>
      <c r="I41" s="370">
        <f t="shared" si="9"/>
        <v>0</v>
      </c>
      <c r="J41" s="17"/>
      <c r="K41" s="369"/>
      <c r="L41" s="164"/>
      <c r="M41" s="164"/>
      <c r="N41" s="370">
        <f t="shared" si="10"/>
        <v>0</v>
      </c>
      <c r="O41" s="19"/>
      <c r="P41" s="369"/>
      <c r="Q41" s="164"/>
      <c r="R41" s="164"/>
      <c r="S41" s="370">
        <f t="shared" si="11"/>
        <v>0</v>
      </c>
    </row>
    <row r="42" spans="1:19" ht="12.75">
      <c r="A42" s="369"/>
      <c r="B42" s="164"/>
      <c r="C42" s="164"/>
      <c r="D42" s="370">
        <f t="shared" si="8"/>
        <v>0</v>
      </c>
      <c r="E42" s="19"/>
      <c r="F42" s="369"/>
      <c r="G42" s="164"/>
      <c r="H42" s="164"/>
      <c r="I42" s="370">
        <f t="shared" si="9"/>
        <v>0</v>
      </c>
      <c r="J42" s="17"/>
      <c r="K42" s="369"/>
      <c r="L42" s="164"/>
      <c r="M42" s="164"/>
      <c r="N42" s="370">
        <f t="shared" si="10"/>
        <v>0</v>
      </c>
      <c r="O42" s="19"/>
      <c r="P42" s="369"/>
      <c r="Q42" s="164"/>
      <c r="R42" s="164"/>
      <c r="S42" s="370">
        <f t="shared" si="11"/>
        <v>0</v>
      </c>
    </row>
    <row r="43" spans="1:19" ht="13.5" thickBot="1">
      <c r="A43" s="371"/>
      <c r="B43" s="372"/>
      <c r="C43" s="372"/>
      <c r="D43" s="373">
        <f t="shared" si="8"/>
        <v>0</v>
      </c>
      <c r="E43" s="19"/>
      <c r="F43" s="371"/>
      <c r="G43" s="372"/>
      <c r="H43" s="372"/>
      <c r="I43" s="373">
        <f t="shared" si="9"/>
        <v>0</v>
      </c>
      <c r="J43" s="17"/>
      <c r="K43" s="371"/>
      <c r="L43" s="372"/>
      <c r="M43" s="372"/>
      <c r="N43" s="373">
        <f t="shared" si="10"/>
        <v>0</v>
      </c>
      <c r="O43" s="19"/>
      <c r="P43" s="371"/>
      <c r="Q43" s="372"/>
      <c r="R43" s="372"/>
      <c r="S43" s="373">
        <f t="shared" si="11"/>
        <v>0</v>
      </c>
    </row>
    <row r="44" spans="1:19" ht="13.5" thickBot="1">
      <c r="A44" s="374"/>
      <c r="B44" s="375"/>
      <c r="C44" s="375"/>
      <c r="D44" s="375"/>
      <c r="E44" s="19"/>
      <c r="F44" s="374"/>
      <c r="G44" s="375"/>
      <c r="H44" s="375"/>
      <c r="I44" s="375"/>
      <c r="J44" s="17"/>
      <c r="K44" s="374"/>
      <c r="L44" s="375"/>
      <c r="M44" s="375"/>
      <c r="N44" s="375"/>
      <c r="O44" s="19"/>
      <c r="P44" s="374"/>
      <c r="Q44" s="375"/>
      <c r="R44" s="375"/>
      <c r="S44" s="375"/>
    </row>
    <row r="45" spans="1:19" ht="12.75">
      <c r="A45" s="366"/>
      <c r="B45" s="367"/>
      <c r="C45" s="367"/>
      <c r="D45" s="368">
        <f aca="true" t="shared" si="12" ref="D45:D51">B45+C45</f>
        <v>0</v>
      </c>
      <c r="E45" s="19"/>
      <c r="F45" s="366"/>
      <c r="G45" s="367"/>
      <c r="H45" s="367"/>
      <c r="I45" s="368">
        <f aca="true" t="shared" si="13" ref="I45:I51">G45+H45</f>
        <v>0</v>
      </c>
      <c r="J45" s="17"/>
      <c r="K45" s="366"/>
      <c r="L45" s="367"/>
      <c r="M45" s="367"/>
      <c r="N45" s="368">
        <f aca="true" t="shared" si="14" ref="N45:N51">L45+M45</f>
        <v>0</v>
      </c>
      <c r="O45" s="19"/>
      <c r="P45" s="366"/>
      <c r="Q45" s="367"/>
      <c r="R45" s="367"/>
      <c r="S45" s="368">
        <f aca="true" t="shared" si="15" ref="S45:S51">Q45+R45</f>
        <v>0</v>
      </c>
    </row>
    <row r="46" spans="1:19" ht="12.75">
      <c r="A46" s="369"/>
      <c r="B46" s="164"/>
      <c r="C46" s="164"/>
      <c r="D46" s="370">
        <f t="shared" si="12"/>
        <v>0</v>
      </c>
      <c r="E46" s="19"/>
      <c r="F46" s="369"/>
      <c r="G46" s="164"/>
      <c r="H46" s="164"/>
      <c r="I46" s="370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ht="12.75">
      <c r="A47" s="369"/>
      <c r="B47" s="164"/>
      <c r="C47" s="164"/>
      <c r="D47" s="370">
        <f t="shared" si="12"/>
        <v>0</v>
      </c>
      <c r="E47" s="19"/>
      <c r="F47" s="369"/>
      <c r="G47" s="164"/>
      <c r="H47" s="164"/>
      <c r="I47" s="370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ht="12.75">
      <c r="A48" s="369"/>
      <c r="B48" s="164"/>
      <c r="C48" s="164"/>
      <c r="D48" s="370">
        <f t="shared" si="12"/>
        <v>0</v>
      </c>
      <c r="E48" s="19"/>
      <c r="F48" s="369"/>
      <c r="G48" s="164"/>
      <c r="H48" s="164"/>
      <c r="I48" s="370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ht="12.75">
      <c r="A49" s="369"/>
      <c r="B49" s="164"/>
      <c r="C49" s="164"/>
      <c r="D49" s="370">
        <f t="shared" si="12"/>
        <v>0</v>
      </c>
      <c r="E49" s="19"/>
      <c r="F49" s="369"/>
      <c r="G49" s="164"/>
      <c r="H49" s="164"/>
      <c r="I49" s="370">
        <f t="shared" si="13"/>
        <v>0</v>
      </c>
      <c r="J49" s="17"/>
      <c r="K49" s="369"/>
      <c r="L49" s="164"/>
      <c r="M49" s="164"/>
      <c r="N49" s="370">
        <f t="shared" si="14"/>
        <v>0</v>
      </c>
      <c r="O49" s="19"/>
      <c r="P49" s="369"/>
      <c r="Q49" s="164"/>
      <c r="R49" s="164"/>
      <c r="S49" s="370">
        <f t="shared" si="15"/>
        <v>0</v>
      </c>
    </row>
    <row r="50" spans="1:19" ht="12.75">
      <c r="A50" s="369"/>
      <c r="B50" s="208"/>
      <c r="C50" s="164"/>
      <c r="D50" s="370">
        <f t="shared" si="12"/>
        <v>0</v>
      </c>
      <c r="E50" s="19"/>
      <c r="F50" s="369"/>
      <c r="G50" s="164"/>
      <c r="H50" s="164"/>
      <c r="I50" s="370">
        <f t="shared" si="13"/>
        <v>0</v>
      </c>
      <c r="J50" s="17"/>
      <c r="K50" s="369"/>
      <c r="L50" s="164"/>
      <c r="M50" s="164"/>
      <c r="N50" s="370">
        <f t="shared" si="14"/>
        <v>0</v>
      </c>
      <c r="O50" s="19"/>
      <c r="P50" s="369"/>
      <c r="Q50" s="164"/>
      <c r="R50" s="164"/>
      <c r="S50" s="370">
        <f t="shared" si="15"/>
        <v>0</v>
      </c>
    </row>
    <row r="51" spans="1:19" ht="13.5" thickBot="1">
      <c r="A51" s="371"/>
      <c r="B51" s="372"/>
      <c r="C51" s="372"/>
      <c r="D51" s="373">
        <f t="shared" si="12"/>
        <v>0</v>
      </c>
      <c r="E51" s="40"/>
      <c r="F51" s="371"/>
      <c r="G51" s="372"/>
      <c r="H51" s="372"/>
      <c r="I51" s="373">
        <f t="shared" si="13"/>
        <v>0</v>
      </c>
      <c r="J51" s="28"/>
      <c r="K51" s="371"/>
      <c r="L51" s="372"/>
      <c r="M51" s="372"/>
      <c r="N51" s="373">
        <f t="shared" si="14"/>
        <v>0</v>
      </c>
      <c r="O51" s="40"/>
      <c r="P51" s="371"/>
      <c r="Q51" s="372"/>
      <c r="R51" s="372"/>
      <c r="S51" s="373">
        <f t="shared" si="15"/>
        <v>0</v>
      </c>
    </row>
    <row r="52" spans="1:19" ht="12.75">
      <c r="A52" s="78" t="s">
        <v>101</v>
      </c>
      <c r="B52" s="592">
        <f>SUM(D33:D51)</f>
        <v>0</v>
      </c>
      <c r="C52" s="592"/>
      <c r="D52" s="548"/>
      <c r="E52" s="40"/>
      <c r="F52" s="78" t="s">
        <v>101</v>
      </c>
      <c r="G52" s="592">
        <f>SUM(I33:I51)</f>
        <v>0</v>
      </c>
      <c r="H52" s="592"/>
      <c r="I52" s="548"/>
      <c r="J52" s="28"/>
      <c r="K52" s="78" t="s">
        <v>101</v>
      </c>
      <c r="L52" s="592">
        <f>SUM(N33:N51)</f>
        <v>0</v>
      </c>
      <c r="M52" s="592"/>
      <c r="N52" s="548"/>
      <c r="O52" s="40"/>
      <c r="P52" s="78" t="s">
        <v>101</v>
      </c>
      <c r="Q52" s="592">
        <f>SUM(S33:S51)</f>
        <v>0</v>
      </c>
      <c r="R52" s="592"/>
      <c r="S52" s="548"/>
    </row>
    <row r="53" spans="1:19" ht="12.75">
      <c r="A53" s="78" t="s">
        <v>393</v>
      </c>
      <c r="B53" s="283"/>
      <c r="C53" s="151">
        <v>2</v>
      </c>
      <c r="D53" s="150"/>
      <c r="E53" s="40"/>
      <c r="F53" s="78"/>
      <c r="G53" s="151"/>
      <c r="H53" s="151"/>
      <c r="I53" s="150"/>
      <c r="J53" s="28"/>
      <c r="K53" s="78" t="s">
        <v>393</v>
      </c>
      <c r="L53" s="283"/>
      <c r="M53" s="151">
        <v>2</v>
      </c>
      <c r="N53" s="150"/>
      <c r="O53" s="40"/>
      <c r="P53" s="78"/>
      <c r="Q53" s="595"/>
      <c r="R53" s="592"/>
      <c r="S53" s="548"/>
    </row>
    <row r="54" spans="1:19" ht="12.75">
      <c r="A54" s="78" t="s">
        <v>98</v>
      </c>
      <c r="B54" s="592"/>
      <c r="C54" s="592"/>
      <c r="D54" s="548"/>
      <c r="E54" s="40"/>
      <c r="F54" s="78" t="s">
        <v>98</v>
      </c>
      <c r="G54" s="592"/>
      <c r="H54" s="592"/>
      <c r="I54" s="548"/>
      <c r="J54" s="28"/>
      <c r="K54" s="78" t="s">
        <v>98</v>
      </c>
      <c r="L54" s="592"/>
      <c r="M54" s="592"/>
      <c r="N54" s="548"/>
      <c r="O54" s="40"/>
      <c r="P54" s="78" t="s">
        <v>98</v>
      </c>
      <c r="Q54" s="592"/>
      <c r="R54" s="592"/>
      <c r="S54" s="548"/>
    </row>
    <row r="55" spans="1:19" ht="12.75">
      <c r="A55" s="78" t="s">
        <v>102</v>
      </c>
      <c r="B55" s="595"/>
      <c r="C55" s="592"/>
      <c r="D55" s="548"/>
      <c r="E55" s="40"/>
      <c r="F55" s="78" t="s">
        <v>102</v>
      </c>
      <c r="G55" s="595"/>
      <c r="H55" s="592"/>
      <c r="I55" s="548"/>
      <c r="J55" s="28"/>
      <c r="K55" s="78" t="s">
        <v>102</v>
      </c>
      <c r="L55" s="595"/>
      <c r="M55" s="592"/>
      <c r="N55" s="548"/>
      <c r="O55" s="40"/>
      <c r="P55" s="78" t="s">
        <v>102</v>
      </c>
      <c r="Q55" s="595"/>
      <c r="R55" s="592"/>
      <c r="S55" s="548"/>
    </row>
    <row r="56" spans="1:19" ht="12.75">
      <c r="A56" s="78" t="s">
        <v>99</v>
      </c>
      <c r="B56" s="592"/>
      <c r="C56" s="592"/>
      <c r="D56" s="548"/>
      <c r="E56" s="40"/>
      <c r="F56" s="78" t="s">
        <v>99</v>
      </c>
      <c r="G56" s="592"/>
      <c r="H56" s="592"/>
      <c r="I56" s="548"/>
      <c r="J56" s="28"/>
      <c r="K56" s="78" t="s">
        <v>99</v>
      </c>
      <c r="L56" s="592"/>
      <c r="M56" s="592"/>
      <c r="N56" s="548"/>
      <c r="O56" s="40"/>
      <c r="P56" s="78" t="s">
        <v>99</v>
      </c>
      <c r="Q56" s="592"/>
      <c r="R56" s="592"/>
      <c r="S56" s="548"/>
    </row>
    <row r="57" spans="1:19" ht="18">
      <c r="A57" s="78" t="s">
        <v>100</v>
      </c>
      <c r="B57" s="592"/>
      <c r="C57" s="592"/>
      <c r="D57" s="548"/>
      <c r="E57" s="153"/>
      <c r="F57" s="78" t="s">
        <v>100</v>
      </c>
      <c r="G57" s="592"/>
      <c r="H57" s="592"/>
      <c r="I57" s="548"/>
      <c r="J57" s="162"/>
      <c r="K57" s="78" t="s">
        <v>100</v>
      </c>
      <c r="L57" s="592"/>
      <c r="M57" s="592"/>
      <c r="N57" s="548"/>
      <c r="O57" s="153"/>
      <c r="P57" s="78" t="s">
        <v>100</v>
      </c>
      <c r="Q57" s="592"/>
      <c r="R57" s="592"/>
      <c r="S57" s="548"/>
    </row>
    <row r="58" spans="1:19" ht="18">
      <c r="A58" s="152" t="s">
        <v>8</v>
      </c>
      <c r="B58" s="593">
        <f>SUM(B52:D57)</f>
        <v>2</v>
      </c>
      <c r="C58" s="593"/>
      <c r="D58" s="594"/>
      <c r="E58" s="40"/>
      <c r="F58" s="152" t="s">
        <v>8</v>
      </c>
      <c r="G58" s="593">
        <f>SUM(G52:I57)</f>
        <v>0</v>
      </c>
      <c r="H58" s="593"/>
      <c r="I58" s="594"/>
      <c r="J58" s="3"/>
      <c r="K58" s="152" t="s">
        <v>8</v>
      </c>
      <c r="L58" s="593">
        <f>SUM(L52:N57)</f>
        <v>2</v>
      </c>
      <c r="M58" s="593"/>
      <c r="N58" s="594"/>
      <c r="O58" s="40"/>
      <c r="P58" s="152" t="s">
        <v>8</v>
      </c>
      <c r="Q58" s="593">
        <f>SUM(Q52:S57)</f>
        <v>0</v>
      </c>
      <c r="R58" s="593"/>
      <c r="S58" s="594"/>
    </row>
    <row r="59" spans="1:19" ht="37.5">
      <c r="A59" s="156"/>
      <c r="B59" s="3"/>
      <c r="C59" s="3"/>
      <c r="D59" s="3"/>
      <c r="F59" s="157"/>
      <c r="G59" s="3"/>
      <c r="H59" s="3"/>
      <c r="I59" s="3"/>
      <c r="K59" s="156"/>
      <c r="L59" s="3"/>
      <c r="M59" s="3"/>
      <c r="N59" s="3"/>
      <c r="P59" s="156"/>
      <c r="Q59" s="3"/>
      <c r="R59" s="3"/>
      <c r="S59" s="3"/>
    </row>
  </sheetData>
  <sheetProtection/>
  <mergeCells count="50">
    <mergeCell ref="B57:D57"/>
    <mergeCell ref="G57:I57"/>
    <mergeCell ref="L57:N57"/>
    <mergeCell ref="Q57:S57"/>
    <mergeCell ref="B58:D58"/>
    <mergeCell ref="G58:I58"/>
    <mergeCell ref="L58:N58"/>
    <mergeCell ref="Q58:S58"/>
    <mergeCell ref="B55:D55"/>
    <mergeCell ref="G55:I55"/>
    <mergeCell ref="L55:N55"/>
    <mergeCell ref="Q55:S55"/>
    <mergeCell ref="B56:D56"/>
    <mergeCell ref="G56:I56"/>
    <mergeCell ref="L56:N56"/>
    <mergeCell ref="Q56:S56"/>
    <mergeCell ref="B52:D52"/>
    <mergeCell ref="G52:I52"/>
    <mergeCell ref="L52:N52"/>
    <mergeCell ref="Q52:S52"/>
    <mergeCell ref="Q53:S53"/>
    <mergeCell ref="B54:D54"/>
    <mergeCell ref="G54:I54"/>
    <mergeCell ref="L54:N54"/>
    <mergeCell ref="Q54:S54"/>
    <mergeCell ref="L28:N28"/>
    <mergeCell ref="Q28:S28"/>
    <mergeCell ref="B28:D28"/>
    <mergeCell ref="G28:I28"/>
    <mergeCell ref="B22:D22"/>
    <mergeCell ref="G22:I22"/>
    <mergeCell ref="L22:N22"/>
    <mergeCell ref="Q22:S22"/>
    <mergeCell ref="L25:N25"/>
    <mergeCell ref="Q25:S25"/>
    <mergeCell ref="Q23:S23"/>
    <mergeCell ref="B24:D24"/>
    <mergeCell ref="G24:I24"/>
    <mergeCell ref="L24:N24"/>
    <mergeCell ref="Q24:S24"/>
    <mergeCell ref="B25:D25"/>
    <mergeCell ref="G25:I25"/>
    <mergeCell ref="B26:D26"/>
    <mergeCell ref="G26:I26"/>
    <mergeCell ref="L26:N26"/>
    <mergeCell ref="Q26:S26"/>
    <mergeCell ref="B27:D27"/>
    <mergeCell ref="G27:I27"/>
    <mergeCell ref="L27:N27"/>
    <mergeCell ref="Q27:S27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7.42187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</row>
    <row r="3" spans="1:1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366"/>
      <c r="L15" s="367"/>
      <c r="M15" s="367"/>
      <c r="N15" s="368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369"/>
      <c r="L16" s="164"/>
      <c r="M16" s="164"/>
      <c r="N16" s="370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369"/>
      <c r="L17" s="164"/>
      <c r="M17" s="164"/>
      <c r="N17" s="370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369"/>
      <c r="L18" s="164"/>
      <c r="M18" s="164"/>
      <c r="N18" s="370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369"/>
      <c r="L19" s="164"/>
      <c r="M19" s="164"/>
      <c r="N19" s="370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369"/>
      <c r="L20" s="164"/>
      <c r="M20" s="164"/>
      <c r="N20" s="370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ht="13.5" thickBot="1">
      <c r="A21" s="371"/>
      <c r="B21" s="372"/>
      <c r="C21" s="372"/>
      <c r="D21" s="373">
        <f t="shared" si="4"/>
        <v>0</v>
      </c>
      <c r="F21" s="371"/>
      <c r="G21" s="372"/>
      <c r="H21" s="372"/>
      <c r="I21" s="373">
        <f t="shared" si="5"/>
        <v>0</v>
      </c>
      <c r="J21" s="28"/>
      <c r="K21" s="371"/>
      <c r="L21" s="372"/>
      <c r="M21" s="372"/>
      <c r="N21" s="373">
        <f t="shared" si="6"/>
        <v>0</v>
      </c>
      <c r="P21" s="371"/>
      <c r="Q21" s="372"/>
      <c r="R21" s="372"/>
      <c r="S21" s="373">
        <f t="shared" si="7"/>
        <v>0</v>
      </c>
    </row>
    <row r="22" spans="1:21" ht="12.75">
      <c r="A22" s="78" t="s">
        <v>101</v>
      </c>
      <c r="B22" s="595">
        <f>SUM(D3:D21)</f>
        <v>0</v>
      </c>
      <c r="C22" s="592"/>
      <c r="D22" s="548"/>
      <c r="F22" s="78" t="s">
        <v>101</v>
      </c>
      <c r="G22" s="595">
        <f>SUM(I3:I21)</f>
        <v>0</v>
      </c>
      <c r="H22" s="592"/>
      <c r="I22" s="548"/>
      <c r="J22" s="28"/>
      <c r="K22" s="78" t="s">
        <v>101</v>
      </c>
      <c r="L22" s="595">
        <f>SUM(N3:N21)</f>
        <v>0</v>
      </c>
      <c r="M22" s="592"/>
      <c r="N22" s="548"/>
      <c r="P22" s="78" t="s">
        <v>101</v>
      </c>
      <c r="Q22" s="595">
        <f>SUM(S3:S21)</f>
        <v>0</v>
      </c>
      <c r="R22" s="592"/>
      <c r="S22" s="548"/>
      <c r="T22" s="40"/>
      <c r="U22" s="40"/>
    </row>
    <row r="23" spans="1:21" ht="12.75">
      <c r="A23" s="78" t="s">
        <v>98</v>
      </c>
      <c r="B23" s="595"/>
      <c r="C23" s="592"/>
      <c r="D23" s="548"/>
      <c r="F23" s="78" t="s">
        <v>98</v>
      </c>
      <c r="G23" s="595"/>
      <c r="H23" s="592"/>
      <c r="I23" s="548"/>
      <c r="J23" s="28"/>
      <c r="K23" s="78" t="s">
        <v>98</v>
      </c>
      <c r="L23" s="595"/>
      <c r="M23" s="592"/>
      <c r="N23" s="548"/>
      <c r="P23" s="78" t="s">
        <v>98</v>
      </c>
      <c r="Q23" s="595"/>
      <c r="R23" s="592"/>
      <c r="S23" s="548"/>
      <c r="T23" s="116"/>
      <c r="U23" s="116"/>
    </row>
    <row r="24" spans="1:21" ht="12.75">
      <c r="A24" s="78" t="s">
        <v>102</v>
      </c>
      <c r="B24" s="595"/>
      <c r="C24" s="592"/>
      <c r="D24" s="548"/>
      <c r="F24" s="78" t="s">
        <v>102</v>
      </c>
      <c r="G24" s="595"/>
      <c r="H24" s="592"/>
      <c r="I24" s="548"/>
      <c r="J24" s="28"/>
      <c r="K24" s="78" t="s">
        <v>102</v>
      </c>
      <c r="L24" s="595"/>
      <c r="M24" s="592"/>
      <c r="N24" s="548"/>
      <c r="P24" s="78" t="s">
        <v>102</v>
      </c>
      <c r="Q24" s="595"/>
      <c r="R24" s="592"/>
      <c r="S24" s="548"/>
      <c r="T24" s="116"/>
      <c r="U24" s="116"/>
    </row>
    <row r="25" spans="1:21" ht="12.75">
      <c r="A25" s="78" t="s">
        <v>99</v>
      </c>
      <c r="B25" s="595"/>
      <c r="C25" s="592"/>
      <c r="D25" s="548"/>
      <c r="F25" s="78" t="s">
        <v>99</v>
      </c>
      <c r="G25" s="595"/>
      <c r="H25" s="592"/>
      <c r="I25" s="548"/>
      <c r="J25" s="28"/>
      <c r="K25" s="78" t="s">
        <v>99</v>
      </c>
      <c r="L25" s="595"/>
      <c r="M25" s="592"/>
      <c r="N25" s="548"/>
      <c r="P25" s="78" t="s">
        <v>99</v>
      </c>
      <c r="Q25" s="595"/>
      <c r="R25" s="592"/>
      <c r="S25" s="548"/>
      <c r="T25" s="116"/>
      <c r="U25" s="116"/>
    </row>
    <row r="26" spans="1:21" ht="12.75">
      <c r="A26" s="78" t="s">
        <v>100</v>
      </c>
      <c r="B26" s="595"/>
      <c r="C26" s="592"/>
      <c r="D26" s="548"/>
      <c r="F26" s="78" t="s">
        <v>100</v>
      </c>
      <c r="G26" s="595"/>
      <c r="H26" s="592"/>
      <c r="I26" s="548"/>
      <c r="J26" s="28"/>
      <c r="K26" s="78" t="s">
        <v>100</v>
      </c>
      <c r="L26" s="595"/>
      <c r="M26" s="592"/>
      <c r="N26" s="548"/>
      <c r="P26" s="78" t="s">
        <v>100</v>
      </c>
      <c r="Q26" s="595"/>
      <c r="R26" s="592"/>
      <c r="S26" s="548"/>
      <c r="T26" s="116"/>
      <c r="U26" s="116"/>
    </row>
    <row r="27" spans="1:21" s="154" customFormat="1" ht="18.75">
      <c r="A27" s="152" t="s">
        <v>8</v>
      </c>
      <c r="B27" s="622">
        <f>SUM(B22:D26)</f>
        <v>0</v>
      </c>
      <c r="C27" s="593"/>
      <c r="D27" s="594"/>
      <c r="E27" s="153"/>
      <c r="F27" s="152" t="s">
        <v>8</v>
      </c>
      <c r="G27" s="622">
        <f>SUM(G22:I26)</f>
        <v>0</v>
      </c>
      <c r="H27" s="593"/>
      <c r="I27" s="594"/>
      <c r="J27" s="162"/>
      <c r="K27" s="152" t="s">
        <v>8</v>
      </c>
      <c r="L27" s="622">
        <f>SUM(L22:N26)</f>
        <v>0</v>
      </c>
      <c r="M27" s="593"/>
      <c r="N27" s="594"/>
      <c r="O27" s="153"/>
      <c r="P27" s="152" t="s">
        <v>8</v>
      </c>
      <c r="Q27" s="622">
        <f>SUM(Q22:S26)</f>
        <v>0</v>
      </c>
      <c r="R27" s="593"/>
      <c r="S27" s="594"/>
      <c r="T27" s="155"/>
      <c r="U27" s="155"/>
    </row>
    <row r="28" spans="1:21" ht="35.25" customHeight="1">
      <c r="A28" s="156"/>
      <c r="F28" s="157"/>
      <c r="K28" s="156"/>
      <c r="P28" s="156"/>
      <c r="T28" s="40"/>
      <c r="U28" s="40"/>
    </row>
    <row r="29" spans="20:21" ht="13.5" thickBot="1">
      <c r="T29" s="40"/>
      <c r="U29" s="40"/>
    </row>
    <row r="30" spans="1:21" ht="13.5" thickBot="1">
      <c r="A30" s="362"/>
      <c r="B30" s="363" t="s">
        <v>95</v>
      </c>
      <c r="C30" s="364" t="s">
        <v>96</v>
      </c>
      <c r="D30" s="365" t="s">
        <v>97</v>
      </c>
      <c r="E30" s="149"/>
      <c r="F30" s="362"/>
      <c r="G30" s="363" t="s">
        <v>95</v>
      </c>
      <c r="H30" s="364" t="s">
        <v>96</v>
      </c>
      <c r="I30" s="365" t="s">
        <v>97</v>
      </c>
      <c r="J30" s="161"/>
      <c r="K30" s="362"/>
      <c r="L30" s="363" t="s">
        <v>95</v>
      </c>
      <c r="M30" s="364" t="s">
        <v>96</v>
      </c>
      <c r="N30" s="365" t="s">
        <v>97</v>
      </c>
      <c r="O30" s="149"/>
      <c r="P30" s="362"/>
      <c r="Q30" s="363" t="s">
        <v>95</v>
      </c>
      <c r="R30" s="364" t="s">
        <v>96</v>
      </c>
      <c r="S30" s="365" t="s">
        <v>97</v>
      </c>
      <c r="T30" s="40"/>
      <c r="U30" s="40"/>
    </row>
    <row r="31" spans="1:19" s="16" customFormat="1" ht="12.75">
      <c r="A31" s="366"/>
      <c r="B31" s="367"/>
      <c r="C31" s="367"/>
      <c r="D31" s="368">
        <f>B31+C31</f>
        <v>0</v>
      </c>
      <c r="E31" s="19"/>
      <c r="F31" s="366"/>
      <c r="G31" s="367"/>
      <c r="H31" s="367"/>
      <c r="I31" s="368">
        <f>G31+H31</f>
        <v>0</v>
      </c>
      <c r="J31" s="17"/>
      <c r="K31" s="366"/>
      <c r="L31" s="367"/>
      <c r="M31" s="367"/>
      <c r="N31" s="368">
        <f>L31+M31</f>
        <v>0</v>
      </c>
      <c r="O31" s="19"/>
      <c r="P31" s="366"/>
      <c r="Q31" s="367"/>
      <c r="R31" s="367"/>
      <c r="S31" s="368">
        <f>Q31+R31</f>
        <v>0</v>
      </c>
    </row>
    <row r="32" spans="1:19" s="16" customFormat="1" ht="12.75">
      <c r="A32" s="369"/>
      <c r="B32" s="164"/>
      <c r="C32" s="164"/>
      <c r="D32" s="370">
        <f aca="true" t="shared" si="8" ref="D32:D41">B32+C32</f>
        <v>0</v>
      </c>
      <c r="E32" s="19"/>
      <c r="F32" s="369"/>
      <c r="G32" s="164"/>
      <c r="H32" s="164"/>
      <c r="I32" s="370">
        <f aca="true" t="shared" si="9" ref="I32:I41">G32+H32</f>
        <v>0</v>
      </c>
      <c r="J32" s="17"/>
      <c r="K32" s="369"/>
      <c r="L32" s="164"/>
      <c r="M32" s="164"/>
      <c r="N32" s="370">
        <f aca="true" t="shared" si="10" ref="N32:N41">L32+M32</f>
        <v>0</v>
      </c>
      <c r="O32" s="19"/>
      <c r="P32" s="369"/>
      <c r="Q32" s="164"/>
      <c r="R32" s="164"/>
      <c r="S32" s="370">
        <f aca="true" t="shared" si="11" ref="S32:S41">Q32+R32</f>
        <v>0</v>
      </c>
    </row>
    <row r="33" spans="1:19" s="16" customFormat="1" ht="12.75">
      <c r="A33" s="369"/>
      <c r="B33" s="164"/>
      <c r="C33" s="164"/>
      <c r="D33" s="370">
        <f t="shared" si="8"/>
        <v>0</v>
      </c>
      <c r="E33" s="19"/>
      <c r="F33" s="369"/>
      <c r="G33" s="164"/>
      <c r="H33" s="164"/>
      <c r="I33" s="370">
        <f t="shared" si="9"/>
        <v>0</v>
      </c>
      <c r="J33" s="17"/>
      <c r="K33" s="369"/>
      <c r="L33" s="164"/>
      <c r="M33" s="164"/>
      <c r="N33" s="370">
        <f t="shared" si="10"/>
        <v>0</v>
      </c>
      <c r="O33" s="19"/>
      <c r="P33" s="369"/>
      <c r="Q33" s="164"/>
      <c r="R33" s="164"/>
      <c r="S33" s="370">
        <f t="shared" si="11"/>
        <v>0</v>
      </c>
    </row>
    <row r="34" spans="1:19" s="16" customFormat="1" ht="12.75">
      <c r="A34" s="369"/>
      <c r="B34" s="164"/>
      <c r="C34" s="164"/>
      <c r="D34" s="370">
        <f t="shared" si="8"/>
        <v>0</v>
      </c>
      <c r="E34" s="19"/>
      <c r="F34" s="369"/>
      <c r="G34" s="164"/>
      <c r="H34" s="164"/>
      <c r="I34" s="370">
        <f t="shared" si="9"/>
        <v>0</v>
      </c>
      <c r="J34" s="17"/>
      <c r="K34" s="369"/>
      <c r="L34" s="164"/>
      <c r="M34" s="164"/>
      <c r="N34" s="370">
        <f t="shared" si="10"/>
        <v>0</v>
      </c>
      <c r="O34" s="19"/>
      <c r="P34" s="369"/>
      <c r="Q34" s="164"/>
      <c r="R34" s="164"/>
      <c r="S34" s="370">
        <f t="shared" si="11"/>
        <v>0</v>
      </c>
    </row>
    <row r="35" spans="1:19" s="16" customFormat="1" ht="12.75">
      <c r="A35" s="369"/>
      <c r="B35" s="164"/>
      <c r="C35" s="164"/>
      <c r="D35" s="370">
        <f t="shared" si="8"/>
        <v>0</v>
      </c>
      <c r="E35" s="19"/>
      <c r="F35" s="369"/>
      <c r="G35" s="164"/>
      <c r="H35" s="164"/>
      <c r="I35" s="370">
        <f t="shared" si="9"/>
        <v>0</v>
      </c>
      <c r="J35" s="17"/>
      <c r="K35" s="369"/>
      <c r="L35" s="164"/>
      <c r="M35" s="164"/>
      <c r="N35" s="370">
        <f t="shared" si="10"/>
        <v>0</v>
      </c>
      <c r="O35" s="19"/>
      <c r="P35" s="369"/>
      <c r="Q35" s="164"/>
      <c r="R35" s="164"/>
      <c r="S35" s="370">
        <f t="shared" si="11"/>
        <v>0</v>
      </c>
    </row>
    <row r="36" spans="1:19" s="16" customFormat="1" ht="12.75">
      <c r="A36" s="369"/>
      <c r="B36" s="164"/>
      <c r="C36" s="164"/>
      <c r="D36" s="370">
        <f t="shared" si="8"/>
        <v>0</v>
      </c>
      <c r="E36" s="19"/>
      <c r="F36" s="369"/>
      <c r="G36" s="164"/>
      <c r="H36" s="164"/>
      <c r="I36" s="370">
        <f t="shared" si="9"/>
        <v>0</v>
      </c>
      <c r="J36" s="17"/>
      <c r="K36" s="369"/>
      <c r="L36" s="164"/>
      <c r="M36" s="164"/>
      <c r="N36" s="370">
        <f t="shared" si="10"/>
        <v>0</v>
      </c>
      <c r="O36" s="19"/>
      <c r="P36" s="369"/>
      <c r="Q36" s="164"/>
      <c r="R36" s="164"/>
      <c r="S36" s="370">
        <f t="shared" si="11"/>
        <v>0</v>
      </c>
    </row>
    <row r="37" spans="1:19" s="16" customFormat="1" ht="12.75">
      <c r="A37" s="369"/>
      <c r="B37" s="164"/>
      <c r="C37" s="164"/>
      <c r="D37" s="370">
        <f t="shared" si="8"/>
        <v>0</v>
      </c>
      <c r="E37" s="19"/>
      <c r="F37" s="369"/>
      <c r="G37" s="164"/>
      <c r="H37" s="164"/>
      <c r="I37" s="370">
        <f t="shared" si="9"/>
        <v>0</v>
      </c>
      <c r="J37" s="17"/>
      <c r="K37" s="369"/>
      <c r="L37" s="164"/>
      <c r="M37" s="164"/>
      <c r="N37" s="370">
        <f t="shared" si="10"/>
        <v>0</v>
      </c>
      <c r="O37" s="19"/>
      <c r="P37" s="369"/>
      <c r="Q37" s="164"/>
      <c r="R37" s="164"/>
      <c r="S37" s="370">
        <f t="shared" si="11"/>
        <v>0</v>
      </c>
    </row>
    <row r="38" spans="1:19" s="16" customFormat="1" ht="12.75">
      <c r="A38" s="369"/>
      <c r="B38" s="164"/>
      <c r="C38" s="164"/>
      <c r="D38" s="370">
        <f t="shared" si="8"/>
        <v>0</v>
      </c>
      <c r="E38" s="19"/>
      <c r="F38" s="369"/>
      <c r="G38" s="164"/>
      <c r="H38" s="164"/>
      <c r="I38" s="370">
        <f t="shared" si="9"/>
        <v>0</v>
      </c>
      <c r="J38" s="17"/>
      <c r="K38" s="369"/>
      <c r="L38" s="164"/>
      <c r="M38" s="164"/>
      <c r="N38" s="370">
        <f t="shared" si="10"/>
        <v>0</v>
      </c>
      <c r="O38" s="19"/>
      <c r="P38" s="369"/>
      <c r="Q38" s="164"/>
      <c r="R38" s="164"/>
      <c r="S38" s="370">
        <f t="shared" si="11"/>
        <v>0</v>
      </c>
    </row>
    <row r="39" spans="1:19" s="16" customFormat="1" ht="12.75">
      <c r="A39" s="369"/>
      <c r="B39" s="164"/>
      <c r="C39" s="164"/>
      <c r="D39" s="370">
        <f t="shared" si="8"/>
        <v>0</v>
      </c>
      <c r="E39" s="19"/>
      <c r="F39" s="369"/>
      <c r="G39" s="164"/>
      <c r="H39" s="164"/>
      <c r="I39" s="370">
        <f t="shared" si="9"/>
        <v>0</v>
      </c>
      <c r="J39" s="17"/>
      <c r="K39" s="369"/>
      <c r="L39" s="164"/>
      <c r="M39" s="164"/>
      <c r="N39" s="370">
        <f t="shared" si="10"/>
        <v>0</v>
      </c>
      <c r="O39" s="19"/>
      <c r="P39" s="369"/>
      <c r="Q39" s="164"/>
      <c r="R39" s="164"/>
      <c r="S39" s="370">
        <f t="shared" si="11"/>
        <v>0</v>
      </c>
    </row>
    <row r="40" spans="1:19" s="16" customFormat="1" ht="12.75">
      <c r="A40" s="369"/>
      <c r="B40" s="164"/>
      <c r="C40" s="164"/>
      <c r="D40" s="370">
        <f t="shared" si="8"/>
        <v>0</v>
      </c>
      <c r="E40" s="19"/>
      <c r="F40" s="369"/>
      <c r="G40" s="164"/>
      <c r="H40" s="164"/>
      <c r="I40" s="370">
        <f t="shared" si="9"/>
        <v>0</v>
      </c>
      <c r="J40" s="17"/>
      <c r="K40" s="369"/>
      <c r="L40" s="164"/>
      <c r="M40" s="164"/>
      <c r="N40" s="370">
        <f t="shared" si="10"/>
        <v>0</v>
      </c>
      <c r="O40" s="19"/>
      <c r="P40" s="369"/>
      <c r="Q40" s="164"/>
      <c r="R40" s="164"/>
      <c r="S40" s="370">
        <f t="shared" si="11"/>
        <v>0</v>
      </c>
    </row>
    <row r="41" spans="1:19" s="16" customFormat="1" ht="13.5" thickBot="1">
      <c r="A41" s="371"/>
      <c r="B41" s="372"/>
      <c r="C41" s="372"/>
      <c r="D41" s="373">
        <f t="shared" si="8"/>
        <v>0</v>
      </c>
      <c r="E41" s="19"/>
      <c r="F41" s="371"/>
      <c r="G41" s="372"/>
      <c r="H41" s="372"/>
      <c r="I41" s="373">
        <f t="shared" si="9"/>
        <v>0</v>
      </c>
      <c r="J41" s="17"/>
      <c r="K41" s="371"/>
      <c r="L41" s="372"/>
      <c r="M41" s="372"/>
      <c r="N41" s="373">
        <f t="shared" si="10"/>
        <v>0</v>
      </c>
      <c r="O41" s="19"/>
      <c r="P41" s="371"/>
      <c r="Q41" s="372"/>
      <c r="R41" s="372"/>
      <c r="S41" s="373">
        <f t="shared" si="11"/>
        <v>0</v>
      </c>
    </row>
    <row r="42" spans="1:19" s="16" customFormat="1" ht="13.5" thickBot="1">
      <c r="A42" s="374"/>
      <c r="B42" s="375"/>
      <c r="C42" s="375"/>
      <c r="D42" s="375"/>
      <c r="E42" s="19"/>
      <c r="F42" s="374"/>
      <c r="G42" s="375"/>
      <c r="H42" s="375"/>
      <c r="I42" s="375"/>
      <c r="J42" s="17"/>
      <c r="K42" s="374"/>
      <c r="L42" s="375"/>
      <c r="M42" s="375"/>
      <c r="N42" s="375"/>
      <c r="O42" s="19"/>
      <c r="P42" s="374"/>
      <c r="Q42" s="375"/>
      <c r="R42" s="375"/>
      <c r="S42" s="375"/>
    </row>
    <row r="43" spans="1:19" s="16" customFormat="1" ht="12.75">
      <c r="A43" s="366"/>
      <c r="B43" s="367"/>
      <c r="C43" s="367"/>
      <c r="D43" s="368">
        <f aca="true" t="shared" si="12" ref="D43:D49">B43+C43</f>
        <v>0</v>
      </c>
      <c r="E43" s="19"/>
      <c r="F43" s="366"/>
      <c r="G43" s="367"/>
      <c r="H43" s="367"/>
      <c r="I43" s="368">
        <f aca="true" t="shared" si="13" ref="I43:I49">G43+H43</f>
        <v>0</v>
      </c>
      <c r="J43" s="17"/>
      <c r="K43" s="366"/>
      <c r="L43" s="367"/>
      <c r="M43" s="367"/>
      <c r="N43" s="368">
        <f aca="true" t="shared" si="14" ref="N43:N49">L43+M43</f>
        <v>0</v>
      </c>
      <c r="O43" s="19"/>
      <c r="P43" s="366"/>
      <c r="Q43" s="367"/>
      <c r="R43" s="367"/>
      <c r="S43" s="368">
        <f aca="true" t="shared" si="15" ref="S43:S49">Q43+R43</f>
        <v>0</v>
      </c>
    </row>
    <row r="44" spans="1:19" s="16" customFormat="1" ht="12.75">
      <c r="A44" s="369"/>
      <c r="B44" s="164"/>
      <c r="C44" s="164"/>
      <c r="D44" s="370">
        <f t="shared" si="12"/>
        <v>0</v>
      </c>
      <c r="E44" s="19"/>
      <c r="F44" s="369"/>
      <c r="G44" s="164"/>
      <c r="H44" s="164"/>
      <c r="I44" s="370">
        <f t="shared" si="13"/>
        <v>0</v>
      </c>
      <c r="J44" s="17"/>
      <c r="K44" s="369"/>
      <c r="L44" s="164"/>
      <c r="M44" s="164"/>
      <c r="N44" s="370">
        <f t="shared" si="14"/>
        <v>0</v>
      </c>
      <c r="O44" s="19"/>
      <c r="P44" s="369"/>
      <c r="Q44" s="164"/>
      <c r="R44" s="164"/>
      <c r="S44" s="370">
        <f t="shared" si="15"/>
        <v>0</v>
      </c>
    </row>
    <row r="45" spans="1:19" s="16" customFormat="1" ht="12.75">
      <c r="A45" s="369"/>
      <c r="B45" s="164"/>
      <c r="C45" s="164"/>
      <c r="D45" s="370">
        <f t="shared" si="12"/>
        <v>0</v>
      </c>
      <c r="E45" s="19"/>
      <c r="F45" s="369"/>
      <c r="G45" s="164"/>
      <c r="H45" s="164"/>
      <c r="I45" s="370">
        <f t="shared" si="13"/>
        <v>0</v>
      </c>
      <c r="J45" s="17"/>
      <c r="K45" s="369"/>
      <c r="L45" s="164"/>
      <c r="M45" s="164"/>
      <c r="N45" s="370">
        <f t="shared" si="14"/>
        <v>0</v>
      </c>
      <c r="O45" s="19"/>
      <c r="P45" s="369"/>
      <c r="Q45" s="164"/>
      <c r="R45" s="164"/>
      <c r="S45" s="370">
        <f t="shared" si="15"/>
        <v>0</v>
      </c>
    </row>
    <row r="46" spans="1:19" s="16" customFormat="1" ht="12.75">
      <c r="A46" s="369"/>
      <c r="B46" s="164"/>
      <c r="C46" s="164"/>
      <c r="D46" s="370">
        <f t="shared" si="12"/>
        <v>0</v>
      </c>
      <c r="E46" s="19"/>
      <c r="F46" s="369"/>
      <c r="G46" s="164"/>
      <c r="H46" s="164"/>
      <c r="I46" s="370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s="16" customFormat="1" ht="12.75">
      <c r="A47" s="369"/>
      <c r="B47" s="164"/>
      <c r="C47" s="164"/>
      <c r="D47" s="370">
        <f t="shared" si="12"/>
        <v>0</v>
      </c>
      <c r="E47" s="19"/>
      <c r="F47" s="369"/>
      <c r="G47" s="164"/>
      <c r="H47" s="164"/>
      <c r="I47" s="370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s="16" customFormat="1" ht="12.75">
      <c r="A48" s="369"/>
      <c r="B48" s="164"/>
      <c r="C48" s="164"/>
      <c r="D48" s="370">
        <f t="shared" si="12"/>
        <v>0</v>
      </c>
      <c r="E48" s="19"/>
      <c r="F48" s="369"/>
      <c r="G48" s="164"/>
      <c r="H48" s="164"/>
      <c r="I48" s="370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s="16" customFormat="1" ht="13.5" thickBot="1">
      <c r="A49" s="371"/>
      <c r="B49" s="372"/>
      <c r="C49" s="372"/>
      <c r="D49" s="373">
        <f t="shared" si="12"/>
        <v>0</v>
      </c>
      <c r="E49" s="40"/>
      <c r="F49" s="371"/>
      <c r="G49" s="372"/>
      <c r="H49" s="372"/>
      <c r="I49" s="373">
        <f t="shared" si="13"/>
        <v>0</v>
      </c>
      <c r="J49" s="28"/>
      <c r="K49" s="371"/>
      <c r="L49" s="372"/>
      <c r="M49" s="372"/>
      <c r="N49" s="373">
        <f t="shared" si="14"/>
        <v>0</v>
      </c>
      <c r="O49" s="40"/>
      <c r="P49" s="371"/>
      <c r="Q49" s="372"/>
      <c r="R49" s="372"/>
      <c r="S49" s="373">
        <f t="shared" si="15"/>
        <v>0</v>
      </c>
    </row>
    <row r="50" spans="1:19" ht="12.75">
      <c r="A50" s="78" t="s">
        <v>101</v>
      </c>
      <c r="B50" s="595">
        <f>SUM(D31:D49)</f>
        <v>0</v>
      </c>
      <c r="C50" s="592"/>
      <c r="D50" s="548"/>
      <c r="F50" s="78" t="s">
        <v>101</v>
      </c>
      <c r="G50" s="595">
        <f>SUM(I31:I49)</f>
        <v>0</v>
      </c>
      <c r="H50" s="592"/>
      <c r="I50" s="548"/>
      <c r="J50" s="28"/>
      <c r="K50" s="78" t="s">
        <v>101</v>
      </c>
      <c r="L50" s="595">
        <f>SUM(N31:N49)</f>
        <v>0</v>
      </c>
      <c r="M50" s="592"/>
      <c r="N50" s="548"/>
      <c r="P50" s="78" t="s">
        <v>101</v>
      </c>
      <c r="Q50" s="595">
        <f>SUM(S31:S49)</f>
        <v>0</v>
      </c>
      <c r="R50" s="592"/>
      <c r="S50" s="548"/>
    </row>
    <row r="51" spans="1:19" ht="12.75">
      <c r="A51" s="78" t="s">
        <v>98</v>
      </c>
      <c r="B51" s="595"/>
      <c r="C51" s="592"/>
      <c r="D51" s="548"/>
      <c r="F51" s="78" t="s">
        <v>98</v>
      </c>
      <c r="G51" s="595"/>
      <c r="H51" s="592"/>
      <c r="I51" s="548"/>
      <c r="J51" s="28"/>
      <c r="K51" s="78" t="s">
        <v>98</v>
      </c>
      <c r="L51" s="595"/>
      <c r="M51" s="592"/>
      <c r="N51" s="548"/>
      <c r="P51" s="78" t="s">
        <v>98</v>
      </c>
      <c r="Q51" s="595"/>
      <c r="R51" s="592"/>
      <c r="S51" s="548"/>
    </row>
    <row r="52" spans="1:19" ht="12.75">
      <c r="A52" s="78" t="s">
        <v>102</v>
      </c>
      <c r="B52" s="595"/>
      <c r="C52" s="592"/>
      <c r="D52" s="548"/>
      <c r="F52" s="78" t="s">
        <v>102</v>
      </c>
      <c r="G52" s="595"/>
      <c r="H52" s="592"/>
      <c r="I52" s="548"/>
      <c r="J52" s="28"/>
      <c r="K52" s="78" t="s">
        <v>102</v>
      </c>
      <c r="L52" s="595"/>
      <c r="M52" s="592"/>
      <c r="N52" s="548"/>
      <c r="P52" s="78" t="s">
        <v>102</v>
      </c>
      <c r="Q52" s="595"/>
      <c r="R52" s="592"/>
      <c r="S52" s="548"/>
    </row>
    <row r="53" spans="1:19" ht="12.75">
      <c r="A53" s="78" t="s">
        <v>99</v>
      </c>
      <c r="B53" s="595"/>
      <c r="C53" s="592"/>
      <c r="D53" s="548"/>
      <c r="F53" s="78" t="s">
        <v>99</v>
      </c>
      <c r="G53" s="595"/>
      <c r="H53" s="592"/>
      <c r="I53" s="548"/>
      <c r="J53" s="28"/>
      <c r="K53" s="78" t="s">
        <v>99</v>
      </c>
      <c r="L53" s="595"/>
      <c r="M53" s="592"/>
      <c r="N53" s="548"/>
      <c r="P53" s="78" t="s">
        <v>99</v>
      </c>
      <c r="Q53" s="595"/>
      <c r="R53" s="592"/>
      <c r="S53" s="548"/>
    </row>
    <row r="54" spans="1:19" ht="12.75">
      <c r="A54" s="78" t="s">
        <v>100</v>
      </c>
      <c r="B54" s="595"/>
      <c r="C54" s="592"/>
      <c r="D54" s="548"/>
      <c r="F54" s="78" t="s">
        <v>100</v>
      </c>
      <c r="G54" s="595"/>
      <c r="H54" s="592"/>
      <c r="I54" s="548"/>
      <c r="J54" s="28"/>
      <c r="K54" s="78" t="s">
        <v>100</v>
      </c>
      <c r="L54" s="595"/>
      <c r="M54" s="592"/>
      <c r="N54" s="548"/>
      <c r="P54" s="78" t="s">
        <v>100</v>
      </c>
      <c r="Q54" s="595"/>
      <c r="R54" s="592"/>
      <c r="S54" s="548"/>
    </row>
    <row r="55" spans="1:19" ht="18">
      <c r="A55" s="152" t="s">
        <v>8</v>
      </c>
      <c r="B55" s="622">
        <f>SUM(B50:D54)</f>
        <v>0</v>
      </c>
      <c r="C55" s="593"/>
      <c r="D55" s="594"/>
      <c r="E55" s="153"/>
      <c r="F55" s="152" t="s">
        <v>8</v>
      </c>
      <c r="G55" s="622">
        <f>SUM(G50:I54)</f>
        <v>0</v>
      </c>
      <c r="H55" s="593"/>
      <c r="I55" s="594"/>
      <c r="J55" s="162"/>
      <c r="K55" s="152" t="s">
        <v>8</v>
      </c>
      <c r="L55" s="622">
        <f>SUM(L50:N54)</f>
        <v>0</v>
      </c>
      <c r="M55" s="593"/>
      <c r="N55" s="594"/>
      <c r="O55" s="153"/>
      <c r="P55" s="152" t="s">
        <v>8</v>
      </c>
      <c r="Q55" s="622">
        <f>SUM(Q50:S54)</f>
        <v>0</v>
      </c>
      <c r="R55" s="593"/>
      <c r="S55" s="594"/>
    </row>
    <row r="56" spans="1:16" ht="37.5">
      <c r="A56" s="156"/>
      <c r="F56" s="157"/>
      <c r="K56" s="156"/>
      <c r="P56" s="156"/>
    </row>
  </sheetData>
  <sheetProtection/>
  <mergeCells count="48"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  <mergeCell ref="G23:I23"/>
    <mergeCell ref="L23:N23"/>
    <mergeCell ref="B25:D25"/>
    <mergeCell ref="G25:I25"/>
    <mergeCell ref="L25:N25"/>
    <mergeCell ref="B23:D23"/>
    <mergeCell ref="B26:D26"/>
    <mergeCell ref="G26:I26"/>
    <mergeCell ref="L26:N26"/>
    <mergeCell ref="Q26:S26"/>
    <mergeCell ref="B27:D27"/>
    <mergeCell ref="G27:I27"/>
    <mergeCell ref="L27:N27"/>
    <mergeCell ref="Q27:S27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G51:I51"/>
    <mergeCell ref="L51:N51"/>
    <mergeCell ref="B53:D53"/>
    <mergeCell ref="G53:I53"/>
    <mergeCell ref="L53:N53"/>
    <mergeCell ref="B51:D51"/>
    <mergeCell ref="B54:D54"/>
    <mergeCell ref="G54:I54"/>
    <mergeCell ref="L54:N54"/>
    <mergeCell ref="Q54:S54"/>
    <mergeCell ref="B55:D55"/>
    <mergeCell ref="G55:I55"/>
    <mergeCell ref="L55:N55"/>
    <mergeCell ref="Q55:S5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4.003906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80</v>
      </c>
      <c r="K1" s="16"/>
    </row>
    <row r="2" spans="1:2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T2" s="40"/>
      <c r="U2" s="40"/>
    </row>
    <row r="3" spans="1:1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366"/>
      <c r="L15" s="367"/>
      <c r="M15" s="367"/>
      <c r="N15" s="368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369"/>
      <c r="L16" s="164"/>
      <c r="M16" s="164"/>
      <c r="N16" s="370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369"/>
      <c r="L17" s="164"/>
      <c r="M17" s="164"/>
      <c r="N17" s="370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369"/>
      <c r="L18" s="164"/>
      <c r="M18" s="164"/>
      <c r="N18" s="370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369"/>
      <c r="L19" s="164"/>
      <c r="M19" s="164"/>
      <c r="N19" s="370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369"/>
      <c r="L20" s="164"/>
      <c r="M20" s="164"/>
      <c r="N20" s="370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s="16" customFormat="1" ht="13.5" thickBot="1">
      <c r="A21" s="371"/>
      <c r="B21" s="372"/>
      <c r="C21" s="372"/>
      <c r="D21" s="373">
        <f t="shared" si="4"/>
        <v>0</v>
      </c>
      <c r="E21" s="40"/>
      <c r="F21" s="371"/>
      <c r="G21" s="372"/>
      <c r="H21" s="372"/>
      <c r="I21" s="373">
        <f t="shared" si="5"/>
        <v>0</v>
      </c>
      <c r="J21" s="28"/>
      <c r="K21" s="371"/>
      <c r="L21" s="372"/>
      <c r="M21" s="372"/>
      <c r="N21" s="373">
        <f t="shared" si="6"/>
        <v>0</v>
      </c>
      <c r="O21" s="40"/>
      <c r="P21" s="371"/>
      <c r="Q21" s="372"/>
      <c r="R21" s="372"/>
      <c r="S21" s="373">
        <f t="shared" si="7"/>
        <v>0</v>
      </c>
    </row>
    <row r="22" spans="1:19" ht="12.75">
      <c r="A22" s="78" t="s">
        <v>101</v>
      </c>
      <c r="B22" s="595">
        <f>SUM(D3:D21)</f>
        <v>0</v>
      </c>
      <c r="C22" s="592"/>
      <c r="D22" s="548"/>
      <c r="F22" s="78" t="s">
        <v>101</v>
      </c>
      <c r="G22" s="595">
        <f>SUM(I3:I21)</f>
        <v>0</v>
      </c>
      <c r="H22" s="592"/>
      <c r="I22" s="548"/>
      <c r="J22" s="28"/>
      <c r="K22" s="78" t="s">
        <v>101</v>
      </c>
      <c r="L22" s="595">
        <f>SUM(N3:N21)</f>
        <v>0</v>
      </c>
      <c r="M22" s="592"/>
      <c r="N22" s="548"/>
      <c r="P22" s="78" t="s">
        <v>101</v>
      </c>
      <c r="Q22" s="595">
        <f>SUM(S3:S21)</f>
        <v>0</v>
      </c>
      <c r="R22" s="592"/>
      <c r="S22" s="548"/>
    </row>
    <row r="23" spans="1:19" ht="12.75">
      <c r="A23" s="78" t="s">
        <v>98</v>
      </c>
      <c r="B23" s="595"/>
      <c r="C23" s="592"/>
      <c r="D23" s="548"/>
      <c r="F23" s="78" t="s">
        <v>98</v>
      </c>
      <c r="G23" s="595"/>
      <c r="H23" s="592"/>
      <c r="I23" s="548"/>
      <c r="J23" s="28"/>
      <c r="K23" s="78" t="s">
        <v>98</v>
      </c>
      <c r="L23" s="595"/>
      <c r="M23" s="592"/>
      <c r="N23" s="548"/>
      <c r="P23" s="78" t="s">
        <v>98</v>
      </c>
      <c r="Q23" s="595"/>
      <c r="R23" s="592"/>
      <c r="S23" s="548"/>
    </row>
    <row r="24" spans="1:19" ht="12.75">
      <c r="A24" s="78" t="s">
        <v>102</v>
      </c>
      <c r="B24" s="595"/>
      <c r="C24" s="592"/>
      <c r="D24" s="548"/>
      <c r="F24" s="78" t="s">
        <v>102</v>
      </c>
      <c r="G24" s="595"/>
      <c r="H24" s="592"/>
      <c r="I24" s="548"/>
      <c r="J24" s="28"/>
      <c r="K24" s="78" t="s">
        <v>102</v>
      </c>
      <c r="L24" s="595"/>
      <c r="M24" s="592"/>
      <c r="N24" s="548"/>
      <c r="P24" s="78" t="s">
        <v>102</v>
      </c>
      <c r="Q24" s="595"/>
      <c r="R24" s="592"/>
      <c r="S24" s="548"/>
    </row>
    <row r="25" spans="1:19" ht="12.75">
      <c r="A25" s="78" t="s">
        <v>99</v>
      </c>
      <c r="B25" s="595"/>
      <c r="C25" s="592"/>
      <c r="D25" s="548"/>
      <c r="F25" s="78" t="s">
        <v>99</v>
      </c>
      <c r="G25" s="595"/>
      <c r="H25" s="592"/>
      <c r="I25" s="548"/>
      <c r="J25" s="28"/>
      <c r="K25" s="78" t="s">
        <v>99</v>
      </c>
      <c r="L25" s="595"/>
      <c r="M25" s="592"/>
      <c r="N25" s="548"/>
      <c r="P25" s="78" t="s">
        <v>99</v>
      </c>
      <c r="Q25" s="595"/>
      <c r="R25" s="592"/>
      <c r="S25" s="548"/>
    </row>
    <row r="26" spans="1:19" ht="12.75">
      <c r="A26" s="78" t="s">
        <v>100</v>
      </c>
      <c r="B26" s="595"/>
      <c r="C26" s="592"/>
      <c r="D26" s="548"/>
      <c r="F26" s="78" t="s">
        <v>100</v>
      </c>
      <c r="G26" s="595"/>
      <c r="H26" s="592"/>
      <c r="I26" s="548"/>
      <c r="J26" s="28"/>
      <c r="K26" s="78" t="s">
        <v>100</v>
      </c>
      <c r="L26" s="595"/>
      <c r="M26" s="592"/>
      <c r="N26" s="548"/>
      <c r="P26" s="78" t="s">
        <v>100</v>
      </c>
      <c r="Q26" s="595"/>
      <c r="R26" s="592"/>
      <c r="S26" s="548"/>
    </row>
    <row r="27" spans="1:19" ht="18">
      <c r="A27" s="152" t="s">
        <v>8</v>
      </c>
      <c r="B27" s="622">
        <f>SUM(B22:D26)</f>
        <v>0</v>
      </c>
      <c r="C27" s="593"/>
      <c r="D27" s="594"/>
      <c r="E27" s="153"/>
      <c r="F27" s="152" t="s">
        <v>8</v>
      </c>
      <c r="G27" s="622">
        <f>SUM(G22:I26)</f>
        <v>0</v>
      </c>
      <c r="H27" s="593"/>
      <c r="I27" s="594"/>
      <c r="J27" s="162"/>
      <c r="K27" s="152" t="s">
        <v>8</v>
      </c>
      <c r="L27" s="622">
        <f>SUM(L22:N26)</f>
        <v>0</v>
      </c>
      <c r="M27" s="593"/>
      <c r="N27" s="594"/>
      <c r="O27" s="153"/>
      <c r="P27" s="152" t="s">
        <v>8</v>
      </c>
      <c r="Q27" s="622">
        <f>SUM(Q22:S26)</f>
        <v>0</v>
      </c>
      <c r="R27" s="593"/>
      <c r="S27" s="59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62"/>
      <c r="B30" s="363" t="s">
        <v>95</v>
      </c>
      <c r="C30" s="364" t="s">
        <v>96</v>
      </c>
      <c r="D30" s="365" t="s">
        <v>97</v>
      </c>
      <c r="E30" s="149"/>
      <c r="F30" s="362"/>
      <c r="G30" s="363" t="s">
        <v>95</v>
      </c>
      <c r="H30" s="364" t="s">
        <v>96</v>
      </c>
      <c r="I30" s="365" t="s">
        <v>97</v>
      </c>
      <c r="J30" s="161"/>
      <c r="K30" s="362"/>
      <c r="L30" s="363" t="s">
        <v>95</v>
      </c>
      <c r="M30" s="364" t="s">
        <v>96</v>
      </c>
      <c r="N30" s="365" t="s">
        <v>97</v>
      </c>
      <c r="O30" s="149"/>
      <c r="P30" s="362"/>
      <c r="Q30" s="363" t="s">
        <v>95</v>
      </c>
      <c r="R30" s="364" t="s">
        <v>96</v>
      </c>
      <c r="S30" s="365" t="s">
        <v>97</v>
      </c>
      <c r="T30" s="40"/>
      <c r="U30" s="40"/>
    </row>
    <row r="31" spans="1:19" s="16" customFormat="1" ht="12.75">
      <c r="A31" s="366"/>
      <c r="B31" s="367"/>
      <c r="C31" s="367"/>
      <c r="D31" s="368">
        <f>B31+C31</f>
        <v>0</v>
      </c>
      <c r="E31" s="19"/>
      <c r="F31" s="366"/>
      <c r="G31" s="367"/>
      <c r="H31" s="367"/>
      <c r="I31" s="368">
        <f>G31+H31</f>
        <v>0</v>
      </c>
      <c r="J31" s="17"/>
      <c r="K31" s="366"/>
      <c r="L31" s="367"/>
      <c r="M31" s="367"/>
      <c r="N31" s="368">
        <f>L31+M31</f>
        <v>0</v>
      </c>
      <c r="O31" s="19"/>
      <c r="P31" s="366"/>
      <c r="Q31" s="367"/>
      <c r="R31" s="367"/>
      <c r="S31" s="368">
        <f>Q31+R31</f>
        <v>0</v>
      </c>
    </row>
    <row r="32" spans="1:19" s="16" customFormat="1" ht="12.75">
      <c r="A32" s="369"/>
      <c r="B32" s="164"/>
      <c r="C32" s="164"/>
      <c r="D32" s="370">
        <f aca="true" t="shared" si="8" ref="D32:D41">B32+C32</f>
        <v>0</v>
      </c>
      <c r="E32" s="19"/>
      <c r="F32" s="369"/>
      <c r="G32" s="164"/>
      <c r="H32" s="164"/>
      <c r="I32" s="370">
        <f aca="true" t="shared" si="9" ref="I32:I41">G32+H32</f>
        <v>0</v>
      </c>
      <c r="J32" s="17"/>
      <c r="K32" s="369"/>
      <c r="L32" s="164"/>
      <c r="M32" s="164"/>
      <c r="N32" s="370">
        <f aca="true" t="shared" si="10" ref="N32:N41">L32+M32</f>
        <v>0</v>
      </c>
      <c r="O32" s="19"/>
      <c r="P32" s="369"/>
      <c r="Q32" s="164"/>
      <c r="R32" s="164"/>
      <c r="S32" s="370">
        <f aca="true" t="shared" si="11" ref="S32:S41">Q32+R32</f>
        <v>0</v>
      </c>
    </row>
    <row r="33" spans="1:19" s="16" customFormat="1" ht="12.75">
      <c r="A33" s="369"/>
      <c r="B33" s="164"/>
      <c r="C33" s="164"/>
      <c r="D33" s="370">
        <f t="shared" si="8"/>
        <v>0</v>
      </c>
      <c r="E33" s="19"/>
      <c r="F33" s="369"/>
      <c r="G33" s="164"/>
      <c r="H33" s="164"/>
      <c r="I33" s="370">
        <f t="shared" si="9"/>
        <v>0</v>
      </c>
      <c r="J33" s="17"/>
      <c r="K33" s="369"/>
      <c r="L33" s="164"/>
      <c r="M33" s="164"/>
      <c r="N33" s="370">
        <f t="shared" si="10"/>
        <v>0</v>
      </c>
      <c r="O33" s="19"/>
      <c r="P33" s="369"/>
      <c r="Q33" s="164"/>
      <c r="R33" s="164"/>
      <c r="S33" s="370">
        <f t="shared" si="11"/>
        <v>0</v>
      </c>
    </row>
    <row r="34" spans="1:19" s="16" customFormat="1" ht="12.75">
      <c r="A34" s="369"/>
      <c r="B34" s="164"/>
      <c r="C34" s="164"/>
      <c r="D34" s="370">
        <f t="shared" si="8"/>
        <v>0</v>
      </c>
      <c r="E34" s="19"/>
      <c r="F34" s="369"/>
      <c r="G34" s="164"/>
      <c r="H34" s="164"/>
      <c r="I34" s="370">
        <f t="shared" si="9"/>
        <v>0</v>
      </c>
      <c r="J34" s="17"/>
      <c r="K34" s="369"/>
      <c r="L34" s="164"/>
      <c r="M34" s="164"/>
      <c r="N34" s="370">
        <f t="shared" si="10"/>
        <v>0</v>
      </c>
      <c r="O34" s="19"/>
      <c r="P34" s="369"/>
      <c r="Q34" s="164"/>
      <c r="R34" s="164"/>
      <c r="S34" s="370">
        <f t="shared" si="11"/>
        <v>0</v>
      </c>
    </row>
    <row r="35" spans="1:19" s="16" customFormat="1" ht="12.75">
      <c r="A35" s="369"/>
      <c r="B35" s="164"/>
      <c r="C35" s="164"/>
      <c r="D35" s="370">
        <f t="shared" si="8"/>
        <v>0</v>
      </c>
      <c r="E35" s="19"/>
      <c r="F35" s="369"/>
      <c r="G35" s="164"/>
      <c r="H35" s="164"/>
      <c r="I35" s="370">
        <f t="shared" si="9"/>
        <v>0</v>
      </c>
      <c r="J35" s="17"/>
      <c r="K35" s="369"/>
      <c r="L35" s="164"/>
      <c r="M35" s="164"/>
      <c r="N35" s="370">
        <f t="shared" si="10"/>
        <v>0</v>
      </c>
      <c r="O35" s="19"/>
      <c r="P35" s="369"/>
      <c r="Q35" s="164"/>
      <c r="R35" s="164"/>
      <c r="S35" s="370">
        <f t="shared" si="11"/>
        <v>0</v>
      </c>
    </row>
    <row r="36" spans="1:19" s="16" customFormat="1" ht="12.75">
      <c r="A36" s="369"/>
      <c r="B36" s="164"/>
      <c r="C36" s="164"/>
      <c r="D36" s="370">
        <f t="shared" si="8"/>
        <v>0</v>
      </c>
      <c r="E36" s="19"/>
      <c r="F36" s="369"/>
      <c r="G36" s="164"/>
      <c r="H36" s="164"/>
      <c r="I36" s="370">
        <f t="shared" si="9"/>
        <v>0</v>
      </c>
      <c r="J36" s="17"/>
      <c r="K36" s="369"/>
      <c r="L36" s="164"/>
      <c r="M36" s="164"/>
      <c r="N36" s="370">
        <f t="shared" si="10"/>
        <v>0</v>
      </c>
      <c r="O36" s="19"/>
      <c r="P36" s="369"/>
      <c r="Q36" s="164"/>
      <c r="R36" s="164"/>
      <c r="S36" s="370">
        <f t="shared" si="11"/>
        <v>0</v>
      </c>
    </row>
    <row r="37" spans="1:19" s="16" customFormat="1" ht="12.75">
      <c r="A37" s="369"/>
      <c r="B37" s="164"/>
      <c r="C37" s="164"/>
      <c r="D37" s="370">
        <f t="shared" si="8"/>
        <v>0</v>
      </c>
      <c r="E37" s="19"/>
      <c r="F37" s="369"/>
      <c r="G37" s="164"/>
      <c r="H37" s="164"/>
      <c r="I37" s="370">
        <f t="shared" si="9"/>
        <v>0</v>
      </c>
      <c r="J37" s="17"/>
      <c r="K37" s="369"/>
      <c r="L37" s="164"/>
      <c r="M37" s="164"/>
      <c r="N37" s="370">
        <f t="shared" si="10"/>
        <v>0</v>
      </c>
      <c r="O37" s="19"/>
      <c r="P37" s="369"/>
      <c r="Q37" s="164"/>
      <c r="R37" s="164"/>
      <c r="S37" s="370">
        <f t="shared" si="11"/>
        <v>0</v>
      </c>
    </row>
    <row r="38" spans="1:19" s="16" customFormat="1" ht="12.75">
      <c r="A38" s="369"/>
      <c r="B38" s="164"/>
      <c r="C38" s="164"/>
      <c r="D38" s="370">
        <f t="shared" si="8"/>
        <v>0</v>
      </c>
      <c r="E38" s="19"/>
      <c r="F38" s="369"/>
      <c r="G38" s="164"/>
      <c r="H38" s="164"/>
      <c r="I38" s="370">
        <f t="shared" si="9"/>
        <v>0</v>
      </c>
      <c r="J38" s="17"/>
      <c r="K38" s="369"/>
      <c r="L38" s="164"/>
      <c r="M38" s="164"/>
      <c r="N38" s="370">
        <f t="shared" si="10"/>
        <v>0</v>
      </c>
      <c r="O38" s="19"/>
      <c r="P38" s="369"/>
      <c r="Q38" s="164"/>
      <c r="R38" s="164"/>
      <c r="S38" s="370">
        <f t="shared" si="11"/>
        <v>0</v>
      </c>
    </row>
    <row r="39" spans="1:19" s="16" customFormat="1" ht="12.75">
      <c r="A39" s="369"/>
      <c r="B39" s="164"/>
      <c r="C39" s="164"/>
      <c r="D39" s="370">
        <f t="shared" si="8"/>
        <v>0</v>
      </c>
      <c r="E39" s="19"/>
      <c r="F39" s="369"/>
      <c r="G39" s="164"/>
      <c r="H39" s="164"/>
      <c r="I39" s="370">
        <f t="shared" si="9"/>
        <v>0</v>
      </c>
      <c r="J39" s="17"/>
      <c r="K39" s="369"/>
      <c r="L39" s="164"/>
      <c r="M39" s="164"/>
      <c r="N39" s="370">
        <f t="shared" si="10"/>
        <v>0</v>
      </c>
      <c r="O39" s="19"/>
      <c r="P39" s="369"/>
      <c r="Q39" s="164"/>
      <c r="R39" s="164"/>
      <c r="S39" s="370">
        <f t="shared" si="11"/>
        <v>0</v>
      </c>
    </row>
    <row r="40" spans="1:19" s="16" customFormat="1" ht="12.75">
      <c r="A40" s="369"/>
      <c r="B40" s="164"/>
      <c r="C40" s="164"/>
      <c r="D40" s="370">
        <f t="shared" si="8"/>
        <v>0</v>
      </c>
      <c r="E40" s="19"/>
      <c r="F40" s="369"/>
      <c r="G40" s="164"/>
      <c r="H40" s="164"/>
      <c r="I40" s="370">
        <f t="shared" si="9"/>
        <v>0</v>
      </c>
      <c r="J40" s="17"/>
      <c r="K40" s="369"/>
      <c r="L40" s="164"/>
      <c r="M40" s="164"/>
      <c r="N40" s="370">
        <f t="shared" si="10"/>
        <v>0</v>
      </c>
      <c r="O40" s="19"/>
      <c r="P40" s="369"/>
      <c r="Q40" s="164"/>
      <c r="R40" s="164"/>
      <c r="S40" s="370">
        <f t="shared" si="11"/>
        <v>0</v>
      </c>
    </row>
    <row r="41" spans="1:19" s="16" customFormat="1" ht="13.5" thickBot="1">
      <c r="A41" s="371"/>
      <c r="B41" s="372"/>
      <c r="C41" s="372"/>
      <c r="D41" s="373">
        <f t="shared" si="8"/>
        <v>0</v>
      </c>
      <c r="E41" s="19"/>
      <c r="F41" s="371"/>
      <c r="G41" s="372"/>
      <c r="H41" s="372"/>
      <c r="I41" s="373">
        <f t="shared" si="9"/>
        <v>0</v>
      </c>
      <c r="J41" s="17"/>
      <c r="K41" s="371"/>
      <c r="L41" s="372"/>
      <c r="M41" s="372"/>
      <c r="N41" s="373">
        <f t="shared" si="10"/>
        <v>0</v>
      </c>
      <c r="O41" s="19"/>
      <c r="P41" s="371"/>
      <c r="Q41" s="372"/>
      <c r="R41" s="372"/>
      <c r="S41" s="373">
        <f t="shared" si="11"/>
        <v>0</v>
      </c>
    </row>
    <row r="42" spans="1:19" s="16" customFormat="1" ht="13.5" thickBot="1">
      <c r="A42" s="374"/>
      <c r="B42" s="375"/>
      <c r="C42" s="375"/>
      <c r="D42" s="375"/>
      <c r="E42" s="19"/>
      <c r="F42" s="374"/>
      <c r="G42" s="375"/>
      <c r="H42" s="375"/>
      <c r="I42" s="375"/>
      <c r="J42" s="17"/>
      <c r="K42" s="374"/>
      <c r="L42" s="375"/>
      <c r="M42" s="375"/>
      <c r="N42" s="375"/>
      <c r="O42" s="19"/>
      <c r="P42" s="374"/>
      <c r="Q42" s="375"/>
      <c r="R42" s="375"/>
      <c r="S42" s="375"/>
    </row>
    <row r="43" spans="1:19" s="16" customFormat="1" ht="12.75">
      <c r="A43" s="366"/>
      <c r="B43" s="367"/>
      <c r="C43" s="367"/>
      <c r="D43" s="368">
        <f aca="true" t="shared" si="12" ref="D43:D49">B43+C43</f>
        <v>0</v>
      </c>
      <c r="E43" s="19"/>
      <c r="F43" s="366"/>
      <c r="G43" s="367"/>
      <c r="H43" s="367"/>
      <c r="I43" s="368">
        <f aca="true" t="shared" si="13" ref="I43:I49">G43+H43</f>
        <v>0</v>
      </c>
      <c r="J43" s="17"/>
      <c r="K43" s="366"/>
      <c r="L43" s="367"/>
      <c r="M43" s="367"/>
      <c r="N43" s="368">
        <f aca="true" t="shared" si="14" ref="N43:N49">L43+M43</f>
        <v>0</v>
      </c>
      <c r="O43" s="19"/>
      <c r="P43" s="366"/>
      <c r="Q43" s="367"/>
      <c r="R43" s="367"/>
      <c r="S43" s="368">
        <f aca="true" t="shared" si="15" ref="S43:S49">Q43+R43</f>
        <v>0</v>
      </c>
    </row>
    <row r="44" spans="1:19" s="16" customFormat="1" ht="12.75">
      <c r="A44" s="369"/>
      <c r="B44" s="164"/>
      <c r="C44" s="164"/>
      <c r="D44" s="370">
        <f t="shared" si="12"/>
        <v>0</v>
      </c>
      <c r="E44" s="19"/>
      <c r="F44" s="369"/>
      <c r="G44" s="164"/>
      <c r="H44" s="164"/>
      <c r="I44" s="370">
        <f t="shared" si="13"/>
        <v>0</v>
      </c>
      <c r="J44" s="17"/>
      <c r="K44" s="369"/>
      <c r="L44" s="164"/>
      <c r="M44" s="164"/>
      <c r="N44" s="370">
        <f t="shared" si="14"/>
        <v>0</v>
      </c>
      <c r="O44" s="19"/>
      <c r="P44" s="369"/>
      <c r="Q44" s="164"/>
      <c r="R44" s="164"/>
      <c r="S44" s="370">
        <f t="shared" si="15"/>
        <v>0</v>
      </c>
    </row>
    <row r="45" spans="1:19" s="16" customFormat="1" ht="12.75">
      <c r="A45" s="369"/>
      <c r="B45" s="164"/>
      <c r="C45" s="164"/>
      <c r="D45" s="370">
        <f t="shared" si="12"/>
        <v>0</v>
      </c>
      <c r="E45" s="19"/>
      <c r="F45" s="369"/>
      <c r="G45" s="164"/>
      <c r="H45" s="164"/>
      <c r="I45" s="370">
        <f t="shared" si="13"/>
        <v>0</v>
      </c>
      <c r="J45" s="17"/>
      <c r="K45" s="369"/>
      <c r="L45" s="164"/>
      <c r="M45" s="164"/>
      <c r="N45" s="370">
        <f t="shared" si="14"/>
        <v>0</v>
      </c>
      <c r="O45" s="19"/>
      <c r="P45" s="369"/>
      <c r="Q45" s="164"/>
      <c r="R45" s="164"/>
      <c r="S45" s="370">
        <f t="shared" si="15"/>
        <v>0</v>
      </c>
    </row>
    <row r="46" spans="1:19" s="16" customFormat="1" ht="12.75">
      <c r="A46" s="369"/>
      <c r="B46" s="164"/>
      <c r="C46" s="164"/>
      <c r="D46" s="370">
        <f t="shared" si="12"/>
        <v>0</v>
      </c>
      <c r="E46" s="19"/>
      <c r="F46" s="369"/>
      <c r="G46" s="164"/>
      <c r="H46" s="164"/>
      <c r="I46" s="370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s="16" customFormat="1" ht="12.75">
      <c r="A47" s="369"/>
      <c r="B47" s="164"/>
      <c r="C47" s="164"/>
      <c r="D47" s="370">
        <f t="shared" si="12"/>
        <v>0</v>
      </c>
      <c r="E47" s="19"/>
      <c r="F47" s="369"/>
      <c r="G47" s="164"/>
      <c r="H47" s="164"/>
      <c r="I47" s="370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s="16" customFormat="1" ht="12.75">
      <c r="A48" s="369"/>
      <c r="B48" s="164"/>
      <c r="C48" s="164"/>
      <c r="D48" s="370">
        <f t="shared" si="12"/>
        <v>0</v>
      </c>
      <c r="E48" s="19"/>
      <c r="F48" s="369"/>
      <c r="G48" s="164"/>
      <c r="H48" s="164"/>
      <c r="I48" s="370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s="16" customFormat="1" ht="13.5" thickBot="1">
      <c r="A49" s="371"/>
      <c r="B49" s="372"/>
      <c r="C49" s="372"/>
      <c r="D49" s="373">
        <f t="shared" si="12"/>
        <v>0</v>
      </c>
      <c r="E49" s="40"/>
      <c r="F49" s="371"/>
      <c r="G49" s="372"/>
      <c r="H49" s="372"/>
      <c r="I49" s="373">
        <f t="shared" si="13"/>
        <v>0</v>
      </c>
      <c r="J49" s="28"/>
      <c r="K49" s="371"/>
      <c r="L49" s="372"/>
      <c r="M49" s="372"/>
      <c r="N49" s="373">
        <f t="shared" si="14"/>
        <v>0</v>
      </c>
      <c r="O49" s="40"/>
      <c r="P49" s="371"/>
      <c r="Q49" s="372"/>
      <c r="R49" s="372"/>
      <c r="S49" s="373">
        <f t="shared" si="15"/>
        <v>0</v>
      </c>
    </row>
    <row r="50" spans="1:19" ht="12.75">
      <c r="A50" s="78" t="s">
        <v>101</v>
      </c>
      <c r="B50" s="595">
        <f>SUM(D31:D49)</f>
        <v>0</v>
      </c>
      <c r="C50" s="592"/>
      <c r="D50" s="548"/>
      <c r="F50" s="78" t="s">
        <v>101</v>
      </c>
      <c r="G50" s="595">
        <f>SUM(I31:I49)</f>
        <v>0</v>
      </c>
      <c r="H50" s="592"/>
      <c r="I50" s="548"/>
      <c r="J50" s="28"/>
      <c r="K50" s="78" t="s">
        <v>101</v>
      </c>
      <c r="L50" s="595">
        <f>SUM(N31:N49)</f>
        <v>0</v>
      </c>
      <c r="M50" s="592"/>
      <c r="N50" s="548"/>
      <c r="P50" s="78" t="s">
        <v>101</v>
      </c>
      <c r="Q50" s="595">
        <f>SUM(S31:S49)</f>
        <v>0</v>
      </c>
      <c r="R50" s="592"/>
      <c r="S50" s="548"/>
    </row>
    <row r="51" spans="1:19" ht="12.75">
      <c r="A51" s="78" t="s">
        <v>98</v>
      </c>
      <c r="B51" s="595"/>
      <c r="C51" s="592"/>
      <c r="D51" s="548"/>
      <c r="F51" s="78" t="s">
        <v>98</v>
      </c>
      <c r="G51" s="595"/>
      <c r="H51" s="592"/>
      <c r="I51" s="548"/>
      <c r="J51" s="28"/>
      <c r="K51" s="78" t="s">
        <v>98</v>
      </c>
      <c r="L51" s="595"/>
      <c r="M51" s="592"/>
      <c r="N51" s="548"/>
      <c r="P51" s="78" t="s">
        <v>98</v>
      </c>
      <c r="Q51" s="595"/>
      <c r="R51" s="592"/>
      <c r="S51" s="548"/>
    </row>
    <row r="52" spans="1:19" ht="12.75">
      <c r="A52" s="78" t="s">
        <v>102</v>
      </c>
      <c r="B52" s="595"/>
      <c r="C52" s="592"/>
      <c r="D52" s="548"/>
      <c r="F52" s="78" t="s">
        <v>102</v>
      </c>
      <c r="G52" s="595"/>
      <c r="H52" s="592"/>
      <c r="I52" s="548"/>
      <c r="J52" s="28"/>
      <c r="K52" s="78" t="s">
        <v>102</v>
      </c>
      <c r="L52" s="595"/>
      <c r="M52" s="592"/>
      <c r="N52" s="548"/>
      <c r="P52" s="78" t="s">
        <v>102</v>
      </c>
      <c r="Q52" s="595"/>
      <c r="R52" s="592"/>
      <c r="S52" s="548"/>
    </row>
    <row r="53" spans="1:19" ht="12.75">
      <c r="A53" s="78" t="s">
        <v>99</v>
      </c>
      <c r="B53" s="595"/>
      <c r="C53" s="592"/>
      <c r="D53" s="548"/>
      <c r="F53" s="78" t="s">
        <v>99</v>
      </c>
      <c r="G53" s="595"/>
      <c r="H53" s="592"/>
      <c r="I53" s="548"/>
      <c r="J53" s="28"/>
      <c r="K53" s="78" t="s">
        <v>99</v>
      </c>
      <c r="L53" s="595"/>
      <c r="M53" s="592"/>
      <c r="N53" s="548"/>
      <c r="P53" s="78" t="s">
        <v>99</v>
      </c>
      <c r="Q53" s="595"/>
      <c r="R53" s="592"/>
      <c r="S53" s="548"/>
    </row>
    <row r="54" spans="1:19" ht="12.75">
      <c r="A54" s="78" t="s">
        <v>100</v>
      </c>
      <c r="B54" s="595"/>
      <c r="C54" s="592"/>
      <c r="D54" s="548"/>
      <c r="F54" s="78" t="s">
        <v>100</v>
      </c>
      <c r="G54" s="595"/>
      <c r="H54" s="592"/>
      <c r="I54" s="548"/>
      <c r="J54" s="28"/>
      <c r="K54" s="78" t="s">
        <v>100</v>
      </c>
      <c r="L54" s="595"/>
      <c r="M54" s="592"/>
      <c r="N54" s="548"/>
      <c r="P54" s="78" t="s">
        <v>100</v>
      </c>
      <c r="Q54" s="595"/>
      <c r="R54" s="592"/>
      <c r="S54" s="548"/>
    </row>
    <row r="55" spans="1:19" ht="18">
      <c r="A55" s="152" t="s">
        <v>8</v>
      </c>
      <c r="B55" s="622">
        <f>SUM(B50:D54)</f>
        <v>0</v>
      </c>
      <c r="C55" s="593"/>
      <c r="D55" s="594"/>
      <c r="E55" s="153"/>
      <c r="F55" s="152" t="s">
        <v>8</v>
      </c>
      <c r="G55" s="622">
        <f>SUM(G50:I54)</f>
        <v>0</v>
      </c>
      <c r="H55" s="593"/>
      <c r="I55" s="594"/>
      <c r="J55" s="162"/>
      <c r="K55" s="152" t="s">
        <v>8</v>
      </c>
      <c r="L55" s="622">
        <f>SUM(L50:N54)</f>
        <v>0</v>
      </c>
      <c r="M55" s="593"/>
      <c r="N55" s="594"/>
      <c r="O55" s="153"/>
      <c r="P55" s="152" t="s">
        <v>8</v>
      </c>
      <c r="Q55" s="622">
        <f>SUM(Q50:S54)</f>
        <v>0</v>
      </c>
      <c r="R55" s="593"/>
      <c r="S55" s="594"/>
    </row>
    <row r="56" spans="1:16" ht="37.5">
      <c r="A56" s="156"/>
      <c r="F56" s="157"/>
      <c r="K56" s="156"/>
      <c r="P56" s="156"/>
    </row>
  </sheetData>
  <sheetProtection/>
  <mergeCells count="48">
    <mergeCell ref="B55:D55"/>
    <mergeCell ref="G55:I55"/>
    <mergeCell ref="L55:N55"/>
    <mergeCell ref="Q55:S55"/>
    <mergeCell ref="B54:D54"/>
    <mergeCell ref="G54:I54"/>
    <mergeCell ref="L54:N54"/>
    <mergeCell ref="Q54:S54"/>
    <mergeCell ref="B53:D53"/>
    <mergeCell ref="G53:I53"/>
    <mergeCell ref="L53:N53"/>
    <mergeCell ref="Q53:S53"/>
    <mergeCell ref="B52:D52"/>
    <mergeCell ref="G52:I52"/>
    <mergeCell ref="L52:N52"/>
    <mergeCell ref="Q52:S52"/>
    <mergeCell ref="B51:D51"/>
    <mergeCell ref="G51:I51"/>
    <mergeCell ref="L51:N51"/>
    <mergeCell ref="Q51:S51"/>
    <mergeCell ref="B50:D50"/>
    <mergeCell ref="G50:I50"/>
    <mergeCell ref="L50:N50"/>
    <mergeCell ref="Q50:S50"/>
    <mergeCell ref="B27:D27"/>
    <mergeCell ref="G27:I27"/>
    <mergeCell ref="L27:N27"/>
    <mergeCell ref="Q27:S27"/>
    <mergeCell ref="B26:D26"/>
    <mergeCell ref="G26:I26"/>
    <mergeCell ref="L26:N26"/>
    <mergeCell ref="Q26:S26"/>
    <mergeCell ref="B25:D25"/>
    <mergeCell ref="G25:I25"/>
    <mergeCell ref="L25:N25"/>
    <mergeCell ref="Q25:S25"/>
    <mergeCell ref="B24:D24"/>
    <mergeCell ref="G24:I24"/>
    <mergeCell ref="L24:N24"/>
    <mergeCell ref="Q24:S24"/>
    <mergeCell ref="B23:D23"/>
    <mergeCell ref="G23:I23"/>
    <mergeCell ref="L23:N23"/>
    <mergeCell ref="Q23:S23"/>
    <mergeCell ref="B22:D22"/>
    <mergeCell ref="G22:I22"/>
    <mergeCell ref="L22:N22"/>
    <mergeCell ref="Q22:S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1.710937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5.00390625" style="3" bestFit="1" customWidth="1"/>
    <col min="15" max="15" width="0.8554687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81</v>
      </c>
      <c r="K1" s="16"/>
    </row>
    <row r="2" spans="1:2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T2" s="40"/>
      <c r="U2" s="40"/>
    </row>
    <row r="3" spans="1:1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366"/>
      <c r="L15" s="367"/>
      <c r="M15" s="367"/>
      <c r="N15" s="368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369"/>
      <c r="L16" s="164"/>
      <c r="M16" s="164"/>
      <c r="N16" s="370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369"/>
      <c r="L17" s="164"/>
      <c r="M17" s="164"/>
      <c r="N17" s="370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369"/>
      <c r="L18" s="164"/>
      <c r="M18" s="164"/>
      <c r="N18" s="370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369"/>
      <c r="L19" s="164"/>
      <c r="M19" s="164"/>
      <c r="N19" s="370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369"/>
      <c r="L20" s="164"/>
      <c r="M20" s="164"/>
      <c r="N20" s="370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s="16" customFormat="1" ht="13.5" thickBot="1">
      <c r="A21" s="371"/>
      <c r="B21" s="372"/>
      <c r="C21" s="372"/>
      <c r="D21" s="373">
        <f t="shared" si="4"/>
        <v>0</v>
      </c>
      <c r="E21" s="40"/>
      <c r="F21" s="371"/>
      <c r="G21" s="372"/>
      <c r="H21" s="372"/>
      <c r="I21" s="373">
        <f t="shared" si="5"/>
        <v>0</v>
      </c>
      <c r="J21" s="28"/>
      <c r="K21" s="371"/>
      <c r="L21" s="372"/>
      <c r="M21" s="372"/>
      <c r="N21" s="373">
        <f t="shared" si="6"/>
        <v>0</v>
      </c>
      <c r="O21" s="40"/>
      <c r="P21" s="371"/>
      <c r="Q21" s="372"/>
      <c r="R21" s="372"/>
      <c r="S21" s="373">
        <f t="shared" si="7"/>
        <v>0</v>
      </c>
    </row>
    <row r="22" spans="1:19" ht="12.75">
      <c r="A22" s="78" t="s">
        <v>101</v>
      </c>
      <c r="B22" s="595">
        <f>SUM(D3:D21)</f>
        <v>0</v>
      </c>
      <c r="C22" s="592"/>
      <c r="D22" s="548"/>
      <c r="F22" s="78" t="s">
        <v>101</v>
      </c>
      <c r="G22" s="595">
        <f>SUM(I3:I21)</f>
        <v>0</v>
      </c>
      <c r="H22" s="592"/>
      <c r="I22" s="548"/>
      <c r="J22" s="28"/>
      <c r="K22" s="78" t="s">
        <v>101</v>
      </c>
      <c r="L22" s="595">
        <f>SUM(N3:N21)</f>
        <v>0</v>
      </c>
      <c r="M22" s="592"/>
      <c r="N22" s="548"/>
      <c r="P22" s="78" t="s">
        <v>101</v>
      </c>
      <c r="Q22" s="595">
        <f>SUM(S3:S21)</f>
        <v>0</v>
      </c>
      <c r="R22" s="592"/>
      <c r="S22" s="548"/>
    </row>
    <row r="23" spans="1:19" ht="12.75">
      <c r="A23" s="78" t="s">
        <v>98</v>
      </c>
      <c r="B23" s="595"/>
      <c r="C23" s="592"/>
      <c r="D23" s="548"/>
      <c r="F23" s="78" t="s">
        <v>98</v>
      </c>
      <c r="G23" s="595"/>
      <c r="H23" s="592"/>
      <c r="I23" s="548"/>
      <c r="J23" s="28"/>
      <c r="K23" s="78" t="s">
        <v>98</v>
      </c>
      <c r="L23" s="595"/>
      <c r="M23" s="592"/>
      <c r="N23" s="548"/>
      <c r="P23" s="78" t="s">
        <v>98</v>
      </c>
      <c r="Q23" s="595"/>
      <c r="R23" s="592"/>
      <c r="S23" s="548"/>
    </row>
    <row r="24" spans="1:19" ht="12.75">
      <c r="A24" s="78" t="s">
        <v>102</v>
      </c>
      <c r="B24" s="595"/>
      <c r="C24" s="592"/>
      <c r="D24" s="548"/>
      <c r="F24" s="78" t="s">
        <v>102</v>
      </c>
      <c r="G24" s="595"/>
      <c r="H24" s="592"/>
      <c r="I24" s="548"/>
      <c r="J24" s="28"/>
      <c r="K24" s="78" t="s">
        <v>102</v>
      </c>
      <c r="L24" s="595"/>
      <c r="M24" s="592"/>
      <c r="N24" s="548"/>
      <c r="P24" s="78" t="s">
        <v>102</v>
      </c>
      <c r="Q24" s="595"/>
      <c r="R24" s="592"/>
      <c r="S24" s="548"/>
    </row>
    <row r="25" spans="1:19" ht="12.75">
      <c r="A25" s="78" t="s">
        <v>99</v>
      </c>
      <c r="B25" s="595"/>
      <c r="C25" s="592"/>
      <c r="D25" s="548"/>
      <c r="F25" s="78" t="s">
        <v>99</v>
      </c>
      <c r="G25" s="595"/>
      <c r="H25" s="592"/>
      <c r="I25" s="548"/>
      <c r="J25" s="28"/>
      <c r="K25" s="78" t="s">
        <v>99</v>
      </c>
      <c r="L25" s="595"/>
      <c r="M25" s="592"/>
      <c r="N25" s="548"/>
      <c r="P25" s="78" t="s">
        <v>99</v>
      </c>
      <c r="Q25" s="595"/>
      <c r="R25" s="592"/>
      <c r="S25" s="548"/>
    </row>
    <row r="26" spans="1:19" ht="12.75">
      <c r="A26" s="78" t="s">
        <v>100</v>
      </c>
      <c r="B26" s="595"/>
      <c r="C26" s="592"/>
      <c r="D26" s="548"/>
      <c r="F26" s="78" t="s">
        <v>100</v>
      </c>
      <c r="G26" s="595"/>
      <c r="H26" s="592"/>
      <c r="I26" s="548"/>
      <c r="J26" s="28"/>
      <c r="K26" s="78" t="s">
        <v>100</v>
      </c>
      <c r="L26" s="595"/>
      <c r="M26" s="592"/>
      <c r="N26" s="548"/>
      <c r="P26" s="78" t="s">
        <v>100</v>
      </c>
      <c r="Q26" s="595"/>
      <c r="R26" s="592"/>
      <c r="S26" s="548"/>
    </row>
    <row r="27" spans="1:19" ht="18">
      <c r="A27" s="152" t="s">
        <v>8</v>
      </c>
      <c r="B27" s="622">
        <f>SUM(B22:D26)</f>
        <v>0</v>
      </c>
      <c r="C27" s="593"/>
      <c r="D27" s="594"/>
      <c r="E27" s="153"/>
      <c r="F27" s="152" t="s">
        <v>8</v>
      </c>
      <c r="G27" s="622">
        <f>SUM(G22:I26)</f>
        <v>0</v>
      </c>
      <c r="H27" s="593"/>
      <c r="I27" s="594"/>
      <c r="J27" s="162"/>
      <c r="K27" s="152" t="s">
        <v>8</v>
      </c>
      <c r="L27" s="622">
        <f>SUM(L22:N26)</f>
        <v>0</v>
      </c>
      <c r="M27" s="593"/>
      <c r="N27" s="594"/>
      <c r="O27" s="153"/>
      <c r="P27" s="152" t="s">
        <v>8</v>
      </c>
      <c r="Q27" s="622">
        <f>SUM(Q22:S26)</f>
        <v>0</v>
      </c>
      <c r="R27" s="593"/>
      <c r="S27" s="59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62"/>
      <c r="B30" s="363" t="s">
        <v>95</v>
      </c>
      <c r="C30" s="364" t="s">
        <v>96</v>
      </c>
      <c r="D30" s="365" t="s">
        <v>97</v>
      </c>
      <c r="E30" s="149"/>
      <c r="F30" s="362"/>
      <c r="G30" s="363" t="s">
        <v>95</v>
      </c>
      <c r="H30" s="364" t="s">
        <v>96</v>
      </c>
      <c r="I30" s="365" t="s">
        <v>97</v>
      </c>
      <c r="J30" s="161"/>
      <c r="K30" s="362"/>
      <c r="L30" s="363" t="s">
        <v>95</v>
      </c>
      <c r="M30" s="364" t="s">
        <v>96</v>
      </c>
      <c r="N30" s="365" t="s">
        <v>97</v>
      </c>
      <c r="O30" s="149"/>
      <c r="P30" s="362"/>
      <c r="Q30" s="363" t="s">
        <v>95</v>
      </c>
      <c r="R30" s="364" t="s">
        <v>96</v>
      </c>
      <c r="S30" s="365" t="s">
        <v>97</v>
      </c>
      <c r="T30" s="40"/>
      <c r="U30" s="40"/>
    </row>
    <row r="31" spans="1:19" s="16" customFormat="1" ht="12.75">
      <c r="A31" s="366"/>
      <c r="B31" s="367"/>
      <c r="C31" s="367"/>
      <c r="D31" s="368">
        <f>B31+C31</f>
        <v>0</v>
      </c>
      <c r="E31" s="19"/>
      <c r="F31" s="366"/>
      <c r="G31" s="367"/>
      <c r="H31" s="367"/>
      <c r="I31" s="368">
        <f>G31+H31</f>
        <v>0</v>
      </c>
      <c r="J31" s="17"/>
      <c r="K31" s="366"/>
      <c r="L31" s="367"/>
      <c r="M31" s="367"/>
      <c r="N31" s="368">
        <f>L31+M31</f>
        <v>0</v>
      </c>
      <c r="O31" s="19"/>
      <c r="P31" s="366"/>
      <c r="Q31" s="367"/>
      <c r="R31" s="367"/>
      <c r="S31" s="368">
        <f>Q31+R31</f>
        <v>0</v>
      </c>
    </row>
    <row r="32" spans="1:19" s="16" customFormat="1" ht="12.75">
      <c r="A32" s="369"/>
      <c r="B32" s="164"/>
      <c r="C32" s="164"/>
      <c r="D32" s="370">
        <f aca="true" t="shared" si="8" ref="D32:D41">B32+C32</f>
        <v>0</v>
      </c>
      <c r="E32" s="19"/>
      <c r="F32" s="369"/>
      <c r="G32" s="164"/>
      <c r="H32" s="164"/>
      <c r="I32" s="370">
        <f aca="true" t="shared" si="9" ref="I32:I41">G32+H32</f>
        <v>0</v>
      </c>
      <c r="J32" s="17"/>
      <c r="K32" s="369"/>
      <c r="L32" s="164"/>
      <c r="M32" s="164"/>
      <c r="N32" s="370">
        <f aca="true" t="shared" si="10" ref="N32:N41">L32+M32</f>
        <v>0</v>
      </c>
      <c r="O32" s="19"/>
      <c r="P32" s="369"/>
      <c r="Q32" s="164"/>
      <c r="R32" s="164"/>
      <c r="S32" s="370">
        <f aca="true" t="shared" si="11" ref="S32:S41">Q32+R32</f>
        <v>0</v>
      </c>
    </row>
    <row r="33" spans="1:19" s="16" customFormat="1" ht="12.75">
      <c r="A33" s="369"/>
      <c r="B33" s="164"/>
      <c r="C33" s="164"/>
      <c r="D33" s="370">
        <f t="shared" si="8"/>
        <v>0</v>
      </c>
      <c r="E33" s="19"/>
      <c r="F33" s="369"/>
      <c r="G33" s="164"/>
      <c r="H33" s="164"/>
      <c r="I33" s="370">
        <f t="shared" si="9"/>
        <v>0</v>
      </c>
      <c r="J33" s="17"/>
      <c r="K33" s="369"/>
      <c r="L33" s="164"/>
      <c r="M33" s="164"/>
      <c r="N33" s="370">
        <f t="shared" si="10"/>
        <v>0</v>
      </c>
      <c r="O33" s="19"/>
      <c r="P33" s="369"/>
      <c r="Q33" s="164"/>
      <c r="R33" s="164"/>
      <c r="S33" s="370">
        <f t="shared" si="11"/>
        <v>0</v>
      </c>
    </row>
    <row r="34" spans="1:19" s="16" customFormat="1" ht="12.75">
      <c r="A34" s="369"/>
      <c r="B34" s="164"/>
      <c r="C34" s="164"/>
      <c r="D34" s="370">
        <f t="shared" si="8"/>
        <v>0</v>
      </c>
      <c r="E34" s="19"/>
      <c r="F34" s="369"/>
      <c r="G34" s="164"/>
      <c r="H34" s="164"/>
      <c r="I34" s="370">
        <f t="shared" si="9"/>
        <v>0</v>
      </c>
      <c r="J34" s="17"/>
      <c r="K34" s="369"/>
      <c r="L34" s="164"/>
      <c r="M34" s="164"/>
      <c r="N34" s="370">
        <f t="shared" si="10"/>
        <v>0</v>
      </c>
      <c r="O34" s="19"/>
      <c r="P34" s="369"/>
      <c r="Q34" s="164"/>
      <c r="R34" s="164"/>
      <c r="S34" s="370">
        <f t="shared" si="11"/>
        <v>0</v>
      </c>
    </row>
    <row r="35" spans="1:19" s="16" customFormat="1" ht="12.75">
      <c r="A35" s="369"/>
      <c r="B35" s="164"/>
      <c r="C35" s="164"/>
      <c r="D35" s="370">
        <f t="shared" si="8"/>
        <v>0</v>
      </c>
      <c r="E35" s="19"/>
      <c r="F35" s="369"/>
      <c r="G35" s="164"/>
      <c r="H35" s="164"/>
      <c r="I35" s="370">
        <f t="shared" si="9"/>
        <v>0</v>
      </c>
      <c r="J35" s="17"/>
      <c r="K35" s="369"/>
      <c r="L35" s="164"/>
      <c r="M35" s="164"/>
      <c r="N35" s="370">
        <f t="shared" si="10"/>
        <v>0</v>
      </c>
      <c r="O35" s="19"/>
      <c r="P35" s="369"/>
      <c r="Q35" s="164"/>
      <c r="R35" s="164"/>
      <c r="S35" s="370">
        <f t="shared" si="11"/>
        <v>0</v>
      </c>
    </row>
    <row r="36" spans="1:19" s="16" customFormat="1" ht="12.75">
      <c r="A36" s="369"/>
      <c r="B36" s="164"/>
      <c r="C36" s="164"/>
      <c r="D36" s="370">
        <f t="shared" si="8"/>
        <v>0</v>
      </c>
      <c r="E36" s="19"/>
      <c r="F36" s="369"/>
      <c r="G36" s="164"/>
      <c r="H36" s="164"/>
      <c r="I36" s="370">
        <f t="shared" si="9"/>
        <v>0</v>
      </c>
      <c r="J36" s="17"/>
      <c r="K36" s="369"/>
      <c r="L36" s="164"/>
      <c r="M36" s="164"/>
      <c r="N36" s="370">
        <f t="shared" si="10"/>
        <v>0</v>
      </c>
      <c r="O36" s="19"/>
      <c r="P36" s="369"/>
      <c r="Q36" s="164"/>
      <c r="R36" s="164"/>
      <c r="S36" s="370">
        <f t="shared" si="11"/>
        <v>0</v>
      </c>
    </row>
    <row r="37" spans="1:19" s="16" customFormat="1" ht="12.75">
      <c r="A37" s="369"/>
      <c r="B37" s="164"/>
      <c r="C37" s="164"/>
      <c r="D37" s="370">
        <f t="shared" si="8"/>
        <v>0</v>
      </c>
      <c r="E37" s="19"/>
      <c r="F37" s="369"/>
      <c r="G37" s="164"/>
      <c r="H37" s="164"/>
      <c r="I37" s="370">
        <f t="shared" si="9"/>
        <v>0</v>
      </c>
      <c r="J37" s="17"/>
      <c r="K37" s="369"/>
      <c r="L37" s="164"/>
      <c r="M37" s="164"/>
      <c r="N37" s="370">
        <f t="shared" si="10"/>
        <v>0</v>
      </c>
      <c r="O37" s="19"/>
      <c r="P37" s="369"/>
      <c r="Q37" s="164"/>
      <c r="R37" s="164"/>
      <c r="S37" s="370">
        <f t="shared" si="11"/>
        <v>0</v>
      </c>
    </row>
    <row r="38" spans="1:19" s="16" customFormat="1" ht="12.75">
      <c r="A38" s="369"/>
      <c r="B38" s="164"/>
      <c r="C38" s="164"/>
      <c r="D38" s="370">
        <f t="shared" si="8"/>
        <v>0</v>
      </c>
      <c r="E38" s="19"/>
      <c r="F38" s="369"/>
      <c r="G38" s="164"/>
      <c r="H38" s="164"/>
      <c r="I38" s="370">
        <f t="shared" si="9"/>
        <v>0</v>
      </c>
      <c r="J38" s="17"/>
      <c r="K38" s="369"/>
      <c r="L38" s="164"/>
      <c r="M38" s="164"/>
      <c r="N38" s="370">
        <f t="shared" si="10"/>
        <v>0</v>
      </c>
      <c r="O38" s="19"/>
      <c r="P38" s="369"/>
      <c r="Q38" s="164"/>
      <c r="R38" s="164"/>
      <c r="S38" s="370">
        <f t="shared" si="11"/>
        <v>0</v>
      </c>
    </row>
    <row r="39" spans="1:19" s="16" customFormat="1" ht="12.75">
      <c r="A39" s="369"/>
      <c r="B39" s="164"/>
      <c r="C39" s="164"/>
      <c r="D39" s="370">
        <f t="shared" si="8"/>
        <v>0</v>
      </c>
      <c r="E39" s="19"/>
      <c r="F39" s="369"/>
      <c r="G39" s="164"/>
      <c r="H39" s="164"/>
      <c r="I39" s="370">
        <f t="shared" si="9"/>
        <v>0</v>
      </c>
      <c r="J39" s="17"/>
      <c r="K39" s="369"/>
      <c r="L39" s="164"/>
      <c r="M39" s="164"/>
      <c r="N39" s="370">
        <f t="shared" si="10"/>
        <v>0</v>
      </c>
      <c r="O39" s="19"/>
      <c r="P39" s="369"/>
      <c r="Q39" s="164"/>
      <c r="R39" s="164"/>
      <c r="S39" s="370">
        <f t="shared" si="11"/>
        <v>0</v>
      </c>
    </row>
    <row r="40" spans="1:19" s="16" customFormat="1" ht="12.75">
      <c r="A40" s="369"/>
      <c r="B40" s="164"/>
      <c r="C40" s="164"/>
      <c r="D40" s="370">
        <f t="shared" si="8"/>
        <v>0</v>
      </c>
      <c r="E40" s="19"/>
      <c r="F40" s="369"/>
      <c r="G40" s="164"/>
      <c r="H40" s="164"/>
      <c r="I40" s="370">
        <f t="shared" si="9"/>
        <v>0</v>
      </c>
      <c r="J40" s="17"/>
      <c r="K40" s="369"/>
      <c r="L40" s="164"/>
      <c r="M40" s="164"/>
      <c r="N40" s="370">
        <f t="shared" si="10"/>
        <v>0</v>
      </c>
      <c r="O40" s="19"/>
      <c r="P40" s="369"/>
      <c r="Q40" s="164"/>
      <c r="R40" s="164"/>
      <c r="S40" s="370">
        <f t="shared" si="11"/>
        <v>0</v>
      </c>
    </row>
    <row r="41" spans="1:19" s="16" customFormat="1" ht="13.5" thickBot="1">
      <c r="A41" s="371"/>
      <c r="B41" s="372"/>
      <c r="C41" s="372"/>
      <c r="D41" s="373">
        <f t="shared" si="8"/>
        <v>0</v>
      </c>
      <c r="E41" s="19"/>
      <c r="F41" s="371"/>
      <c r="G41" s="372"/>
      <c r="H41" s="372"/>
      <c r="I41" s="373">
        <f t="shared" si="9"/>
        <v>0</v>
      </c>
      <c r="J41" s="17"/>
      <c r="K41" s="371"/>
      <c r="L41" s="372"/>
      <c r="M41" s="372"/>
      <c r="N41" s="373">
        <f t="shared" si="10"/>
        <v>0</v>
      </c>
      <c r="O41" s="19"/>
      <c r="P41" s="371"/>
      <c r="Q41" s="372"/>
      <c r="R41" s="372"/>
      <c r="S41" s="373">
        <f t="shared" si="11"/>
        <v>0</v>
      </c>
    </row>
    <row r="42" spans="1:19" s="16" customFormat="1" ht="13.5" thickBot="1">
      <c r="A42" s="374"/>
      <c r="B42" s="375"/>
      <c r="C42" s="375"/>
      <c r="D42" s="375"/>
      <c r="E42" s="19"/>
      <c r="F42" s="374"/>
      <c r="G42" s="375"/>
      <c r="H42" s="375"/>
      <c r="I42" s="375"/>
      <c r="J42" s="17"/>
      <c r="K42" s="374"/>
      <c r="L42" s="375"/>
      <c r="M42" s="375"/>
      <c r="N42" s="375"/>
      <c r="O42" s="19"/>
      <c r="P42" s="374"/>
      <c r="Q42" s="375"/>
      <c r="R42" s="375"/>
      <c r="S42" s="375"/>
    </row>
    <row r="43" spans="1:19" s="16" customFormat="1" ht="12.75">
      <c r="A43" s="366"/>
      <c r="B43" s="367"/>
      <c r="C43" s="367"/>
      <c r="D43" s="368">
        <f aca="true" t="shared" si="12" ref="D43:D49">B43+C43</f>
        <v>0</v>
      </c>
      <c r="E43" s="19"/>
      <c r="F43" s="366"/>
      <c r="G43" s="367"/>
      <c r="H43" s="367"/>
      <c r="I43" s="368">
        <f aca="true" t="shared" si="13" ref="I43:I49">G43+H43</f>
        <v>0</v>
      </c>
      <c r="J43" s="17"/>
      <c r="K43" s="366"/>
      <c r="L43" s="367"/>
      <c r="M43" s="367"/>
      <c r="N43" s="368">
        <f aca="true" t="shared" si="14" ref="N43:N49">L43+M43</f>
        <v>0</v>
      </c>
      <c r="O43" s="19"/>
      <c r="P43" s="366"/>
      <c r="Q43" s="367"/>
      <c r="R43" s="367"/>
      <c r="S43" s="368">
        <f aca="true" t="shared" si="15" ref="S43:S49">Q43+R43</f>
        <v>0</v>
      </c>
    </row>
    <row r="44" spans="1:19" s="16" customFormat="1" ht="12.75">
      <c r="A44" s="369"/>
      <c r="B44" s="164"/>
      <c r="C44" s="164"/>
      <c r="D44" s="370">
        <f t="shared" si="12"/>
        <v>0</v>
      </c>
      <c r="E44" s="19"/>
      <c r="F44" s="369"/>
      <c r="G44" s="164"/>
      <c r="H44" s="164"/>
      <c r="I44" s="370">
        <f t="shared" si="13"/>
        <v>0</v>
      </c>
      <c r="J44" s="17"/>
      <c r="K44" s="369"/>
      <c r="L44" s="164"/>
      <c r="M44" s="164"/>
      <c r="N44" s="370">
        <f t="shared" si="14"/>
        <v>0</v>
      </c>
      <c r="O44" s="19"/>
      <c r="P44" s="369"/>
      <c r="Q44" s="164"/>
      <c r="R44" s="164"/>
      <c r="S44" s="370">
        <f t="shared" si="15"/>
        <v>0</v>
      </c>
    </row>
    <row r="45" spans="1:19" s="16" customFormat="1" ht="12.75">
      <c r="A45" s="369"/>
      <c r="B45" s="164"/>
      <c r="C45" s="164"/>
      <c r="D45" s="370">
        <f t="shared" si="12"/>
        <v>0</v>
      </c>
      <c r="E45" s="19"/>
      <c r="F45" s="369"/>
      <c r="G45" s="164"/>
      <c r="H45" s="164"/>
      <c r="I45" s="370">
        <f t="shared" si="13"/>
        <v>0</v>
      </c>
      <c r="J45" s="17"/>
      <c r="K45" s="369"/>
      <c r="L45" s="164"/>
      <c r="M45" s="164"/>
      <c r="N45" s="370">
        <f t="shared" si="14"/>
        <v>0</v>
      </c>
      <c r="O45" s="19"/>
      <c r="P45" s="369"/>
      <c r="Q45" s="164"/>
      <c r="R45" s="164"/>
      <c r="S45" s="370">
        <f t="shared" si="15"/>
        <v>0</v>
      </c>
    </row>
    <row r="46" spans="1:19" s="16" customFormat="1" ht="12.75">
      <c r="A46" s="369"/>
      <c r="B46" s="164"/>
      <c r="C46" s="164"/>
      <c r="D46" s="370">
        <f t="shared" si="12"/>
        <v>0</v>
      </c>
      <c r="E46" s="19"/>
      <c r="F46" s="369"/>
      <c r="G46" s="164"/>
      <c r="H46" s="164"/>
      <c r="I46" s="370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s="16" customFormat="1" ht="12.75">
      <c r="A47" s="369"/>
      <c r="B47" s="164"/>
      <c r="C47" s="164"/>
      <c r="D47" s="370">
        <f t="shared" si="12"/>
        <v>0</v>
      </c>
      <c r="E47" s="19"/>
      <c r="F47" s="369"/>
      <c r="G47" s="164"/>
      <c r="H47" s="164"/>
      <c r="I47" s="370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s="16" customFormat="1" ht="12.75">
      <c r="A48" s="369"/>
      <c r="B48" s="164"/>
      <c r="C48" s="164"/>
      <c r="D48" s="370">
        <f t="shared" si="12"/>
        <v>0</v>
      </c>
      <c r="E48" s="19"/>
      <c r="F48" s="369"/>
      <c r="G48" s="164"/>
      <c r="H48" s="164"/>
      <c r="I48" s="370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s="16" customFormat="1" ht="13.5" thickBot="1">
      <c r="A49" s="371"/>
      <c r="B49" s="372"/>
      <c r="C49" s="372"/>
      <c r="D49" s="373">
        <f t="shared" si="12"/>
        <v>0</v>
      </c>
      <c r="E49" s="40"/>
      <c r="F49" s="371"/>
      <c r="G49" s="372"/>
      <c r="H49" s="372"/>
      <c r="I49" s="373">
        <f t="shared" si="13"/>
        <v>0</v>
      </c>
      <c r="J49" s="28"/>
      <c r="K49" s="371"/>
      <c r="L49" s="372"/>
      <c r="M49" s="372"/>
      <c r="N49" s="373">
        <f t="shared" si="14"/>
        <v>0</v>
      </c>
      <c r="O49" s="40"/>
      <c r="P49" s="371"/>
      <c r="Q49" s="372"/>
      <c r="R49" s="372"/>
      <c r="S49" s="373">
        <f t="shared" si="15"/>
        <v>0</v>
      </c>
    </row>
    <row r="50" spans="1:19" ht="12.75">
      <c r="A50" s="78" t="s">
        <v>101</v>
      </c>
      <c r="B50" s="595">
        <f>SUM(D31:D49)</f>
        <v>0</v>
      </c>
      <c r="C50" s="592"/>
      <c r="D50" s="548"/>
      <c r="F50" s="78" t="s">
        <v>101</v>
      </c>
      <c r="G50" s="595">
        <f>SUM(I31:I49)</f>
        <v>0</v>
      </c>
      <c r="H50" s="592"/>
      <c r="I50" s="548"/>
      <c r="J50" s="28"/>
      <c r="K50" s="78" t="s">
        <v>101</v>
      </c>
      <c r="L50" s="595">
        <f>SUM(N31:N49)</f>
        <v>0</v>
      </c>
      <c r="M50" s="592"/>
      <c r="N50" s="548"/>
      <c r="P50" s="78" t="s">
        <v>101</v>
      </c>
      <c r="Q50" s="595">
        <f>SUM(S31:S49)</f>
        <v>0</v>
      </c>
      <c r="R50" s="592"/>
      <c r="S50" s="548"/>
    </row>
    <row r="51" spans="1:19" ht="12.75">
      <c r="A51" s="78" t="s">
        <v>98</v>
      </c>
      <c r="B51" s="595"/>
      <c r="C51" s="592"/>
      <c r="D51" s="548"/>
      <c r="F51" s="78" t="s">
        <v>98</v>
      </c>
      <c r="G51" s="595"/>
      <c r="H51" s="592"/>
      <c r="I51" s="548"/>
      <c r="J51" s="28"/>
      <c r="K51" s="78" t="s">
        <v>98</v>
      </c>
      <c r="L51" s="595"/>
      <c r="M51" s="592"/>
      <c r="N51" s="548"/>
      <c r="P51" s="78" t="s">
        <v>98</v>
      </c>
      <c r="Q51" s="595"/>
      <c r="R51" s="592"/>
      <c r="S51" s="548"/>
    </row>
    <row r="52" spans="1:19" ht="12.75">
      <c r="A52" s="78" t="s">
        <v>102</v>
      </c>
      <c r="B52" s="595"/>
      <c r="C52" s="592"/>
      <c r="D52" s="548"/>
      <c r="F52" s="78" t="s">
        <v>102</v>
      </c>
      <c r="G52" s="595"/>
      <c r="H52" s="592"/>
      <c r="I52" s="548"/>
      <c r="J52" s="28"/>
      <c r="K52" s="78" t="s">
        <v>102</v>
      </c>
      <c r="L52" s="595"/>
      <c r="M52" s="592"/>
      <c r="N52" s="548"/>
      <c r="P52" s="78" t="s">
        <v>102</v>
      </c>
      <c r="Q52" s="595"/>
      <c r="R52" s="592"/>
      <c r="S52" s="548"/>
    </row>
    <row r="53" spans="1:19" ht="12.75">
      <c r="A53" s="78" t="s">
        <v>99</v>
      </c>
      <c r="B53" s="595"/>
      <c r="C53" s="592"/>
      <c r="D53" s="548"/>
      <c r="F53" s="78" t="s">
        <v>99</v>
      </c>
      <c r="G53" s="595"/>
      <c r="H53" s="592"/>
      <c r="I53" s="548"/>
      <c r="J53" s="28"/>
      <c r="K53" s="78" t="s">
        <v>99</v>
      </c>
      <c r="L53" s="595"/>
      <c r="M53" s="592"/>
      <c r="N53" s="548"/>
      <c r="P53" s="78" t="s">
        <v>99</v>
      </c>
      <c r="Q53" s="595"/>
      <c r="R53" s="592"/>
      <c r="S53" s="548"/>
    </row>
    <row r="54" spans="1:19" ht="12.75">
      <c r="A54" s="78" t="s">
        <v>100</v>
      </c>
      <c r="B54" s="595"/>
      <c r="C54" s="592"/>
      <c r="D54" s="548"/>
      <c r="F54" s="78" t="s">
        <v>100</v>
      </c>
      <c r="G54" s="595"/>
      <c r="H54" s="592"/>
      <c r="I54" s="548"/>
      <c r="J54" s="28"/>
      <c r="K54" s="78" t="s">
        <v>100</v>
      </c>
      <c r="L54" s="595"/>
      <c r="M54" s="592"/>
      <c r="N54" s="548"/>
      <c r="P54" s="78" t="s">
        <v>100</v>
      </c>
      <c r="Q54" s="595"/>
      <c r="R54" s="592"/>
      <c r="S54" s="548"/>
    </row>
    <row r="55" spans="1:19" ht="18">
      <c r="A55" s="152" t="s">
        <v>8</v>
      </c>
      <c r="B55" s="622">
        <f>SUM(B50:D54)</f>
        <v>0</v>
      </c>
      <c r="C55" s="593"/>
      <c r="D55" s="594"/>
      <c r="E55" s="153"/>
      <c r="F55" s="152" t="s">
        <v>8</v>
      </c>
      <c r="G55" s="622">
        <f>SUM(G50:I54)</f>
        <v>0</v>
      </c>
      <c r="H55" s="593"/>
      <c r="I55" s="594"/>
      <c r="J55" s="162"/>
      <c r="K55" s="152" t="s">
        <v>8</v>
      </c>
      <c r="L55" s="622">
        <f>SUM(L50:N54)</f>
        <v>0</v>
      </c>
      <c r="M55" s="593"/>
      <c r="N55" s="594"/>
      <c r="O55" s="153"/>
      <c r="P55" s="152" t="s">
        <v>8</v>
      </c>
      <c r="Q55" s="622">
        <f>SUM(Q50:S54)</f>
        <v>0</v>
      </c>
      <c r="R55" s="593"/>
      <c r="S55" s="594"/>
    </row>
    <row r="56" spans="1:16" ht="37.5">
      <c r="A56" s="156"/>
      <c r="F56" s="157"/>
      <c r="K56" s="156"/>
      <c r="P56" s="156"/>
    </row>
  </sheetData>
  <sheetProtection/>
  <mergeCells count="48"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  <mergeCell ref="G23:I23"/>
    <mergeCell ref="L23:N23"/>
    <mergeCell ref="B25:D25"/>
    <mergeCell ref="G25:I25"/>
    <mergeCell ref="L25:N25"/>
    <mergeCell ref="B23:D23"/>
    <mergeCell ref="B26:D26"/>
    <mergeCell ref="G26:I26"/>
    <mergeCell ref="L26:N26"/>
    <mergeCell ref="Q26:S26"/>
    <mergeCell ref="B27:D27"/>
    <mergeCell ref="G27:I27"/>
    <mergeCell ref="L27:N27"/>
    <mergeCell ref="Q27:S27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G51:I51"/>
    <mergeCell ref="L51:N51"/>
    <mergeCell ref="B53:D53"/>
    <mergeCell ref="G53:I53"/>
    <mergeCell ref="L53:N53"/>
    <mergeCell ref="B51:D51"/>
    <mergeCell ref="B54:D54"/>
    <mergeCell ref="G54:I54"/>
    <mergeCell ref="L54:N54"/>
    <mergeCell ref="Q54:S54"/>
    <mergeCell ref="B55:D55"/>
    <mergeCell ref="G55:I55"/>
    <mergeCell ref="L55:N55"/>
    <mergeCell ref="Q55:S5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281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272</v>
      </c>
      <c r="K1" s="16"/>
    </row>
    <row r="2" spans="1:21" ht="13.5" thickBot="1">
      <c r="A2" s="362"/>
      <c r="B2" s="363" t="s">
        <v>95</v>
      </c>
      <c r="C2" s="364" t="s">
        <v>96</v>
      </c>
      <c r="D2" s="365" t="s">
        <v>97</v>
      </c>
      <c r="E2" s="149"/>
      <c r="F2" s="362"/>
      <c r="G2" s="363" t="s">
        <v>95</v>
      </c>
      <c r="H2" s="364" t="s">
        <v>96</v>
      </c>
      <c r="I2" s="365" t="s">
        <v>97</v>
      </c>
      <c r="J2" s="161"/>
      <c r="K2" s="362"/>
      <c r="L2" s="363" t="s">
        <v>95</v>
      </c>
      <c r="M2" s="364" t="s">
        <v>96</v>
      </c>
      <c r="N2" s="365" t="s">
        <v>97</v>
      </c>
      <c r="O2" s="149"/>
      <c r="P2" s="362"/>
      <c r="Q2" s="363" t="s">
        <v>95</v>
      </c>
      <c r="R2" s="364" t="s">
        <v>96</v>
      </c>
      <c r="S2" s="365" t="s">
        <v>97</v>
      </c>
      <c r="T2" s="40"/>
      <c r="U2" s="40"/>
    </row>
    <row r="3" spans="1:19" s="16" customFormat="1" ht="12.75">
      <c r="A3" s="366"/>
      <c r="B3" s="367"/>
      <c r="C3" s="367"/>
      <c r="D3" s="368">
        <f>B3+C3</f>
        <v>0</v>
      </c>
      <c r="E3" s="19"/>
      <c r="F3" s="366"/>
      <c r="G3" s="367"/>
      <c r="H3" s="367"/>
      <c r="I3" s="368">
        <f>G3+H3</f>
        <v>0</v>
      </c>
      <c r="J3" s="17"/>
      <c r="K3" s="366"/>
      <c r="L3" s="367"/>
      <c r="M3" s="367"/>
      <c r="N3" s="368">
        <f>L3+M3</f>
        <v>0</v>
      </c>
      <c r="O3" s="19"/>
      <c r="P3" s="366"/>
      <c r="Q3" s="367"/>
      <c r="R3" s="367"/>
      <c r="S3" s="368">
        <f>Q3+R3</f>
        <v>0</v>
      </c>
    </row>
    <row r="4" spans="1:19" s="16" customFormat="1" ht="12.75">
      <c r="A4" s="369"/>
      <c r="B4" s="164"/>
      <c r="C4" s="164"/>
      <c r="D4" s="370">
        <f aca="true" t="shared" si="0" ref="D4:D13">B4+C4</f>
        <v>0</v>
      </c>
      <c r="E4" s="19"/>
      <c r="F4" s="369"/>
      <c r="G4" s="164"/>
      <c r="H4" s="164"/>
      <c r="I4" s="370">
        <f aca="true" t="shared" si="1" ref="I4:I13">G4+H4</f>
        <v>0</v>
      </c>
      <c r="J4" s="17"/>
      <c r="K4" s="369"/>
      <c r="L4" s="164"/>
      <c r="M4" s="164"/>
      <c r="N4" s="370">
        <f aca="true" t="shared" si="2" ref="N4:N13">L4+M4</f>
        <v>0</v>
      </c>
      <c r="O4" s="19"/>
      <c r="P4" s="369"/>
      <c r="Q4" s="164"/>
      <c r="R4" s="164"/>
      <c r="S4" s="370">
        <f aca="true" t="shared" si="3" ref="S4:S13">Q4+R4</f>
        <v>0</v>
      </c>
    </row>
    <row r="5" spans="1:19" s="16" customFormat="1" ht="12.75">
      <c r="A5" s="369"/>
      <c r="B5" s="164"/>
      <c r="C5" s="164"/>
      <c r="D5" s="370">
        <f t="shared" si="0"/>
        <v>0</v>
      </c>
      <c r="E5" s="19"/>
      <c r="F5" s="369"/>
      <c r="G5" s="164"/>
      <c r="H5" s="164"/>
      <c r="I5" s="370">
        <f t="shared" si="1"/>
        <v>0</v>
      </c>
      <c r="J5" s="17"/>
      <c r="K5" s="369"/>
      <c r="L5" s="164"/>
      <c r="M5" s="164"/>
      <c r="N5" s="370">
        <f t="shared" si="2"/>
        <v>0</v>
      </c>
      <c r="O5" s="19"/>
      <c r="P5" s="369"/>
      <c r="Q5" s="164"/>
      <c r="R5" s="164"/>
      <c r="S5" s="370">
        <f t="shared" si="3"/>
        <v>0</v>
      </c>
    </row>
    <row r="6" spans="1:1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  <c r="J6" s="17"/>
      <c r="K6" s="369"/>
      <c r="L6" s="164"/>
      <c r="M6" s="164"/>
      <c r="N6" s="370">
        <f t="shared" si="2"/>
        <v>0</v>
      </c>
      <c r="O6" s="19"/>
      <c r="P6" s="369"/>
      <c r="Q6" s="164"/>
      <c r="R6" s="164"/>
      <c r="S6" s="370">
        <f t="shared" si="3"/>
        <v>0</v>
      </c>
    </row>
    <row r="7" spans="1:1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  <c r="J7" s="17"/>
      <c r="K7" s="369"/>
      <c r="L7" s="164"/>
      <c r="M7" s="164"/>
      <c r="N7" s="370">
        <f t="shared" si="2"/>
        <v>0</v>
      </c>
      <c r="O7" s="19"/>
      <c r="P7" s="369"/>
      <c r="Q7" s="164"/>
      <c r="R7" s="164"/>
      <c r="S7" s="370">
        <f t="shared" si="3"/>
        <v>0</v>
      </c>
    </row>
    <row r="8" spans="1:1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  <c r="J8" s="17"/>
      <c r="K8" s="369"/>
      <c r="L8" s="164"/>
      <c r="M8" s="164"/>
      <c r="N8" s="370">
        <f t="shared" si="2"/>
        <v>0</v>
      </c>
      <c r="O8" s="19"/>
      <c r="P8" s="369"/>
      <c r="Q8" s="164"/>
      <c r="R8" s="164"/>
      <c r="S8" s="370">
        <f t="shared" si="3"/>
        <v>0</v>
      </c>
    </row>
    <row r="9" spans="1:1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  <c r="J9" s="17"/>
      <c r="K9" s="369"/>
      <c r="L9" s="164"/>
      <c r="M9" s="164"/>
      <c r="N9" s="370">
        <f t="shared" si="2"/>
        <v>0</v>
      </c>
      <c r="O9" s="19"/>
      <c r="P9" s="369"/>
      <c r="Q9" s="164"/>
      <c r="R9" s="164"/>
      <c r="S9" s="370">
        <f t="shared" si="3"/>
        <v>0</v>
      </c>
    </row>
    <row r="10" spans="1:1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  <c r="J10" s="17"/>
      <c r="K10" s="369"/>
      <c r="L10" s="164"/>
      <c r="M10" s="164"/>
      <c r="N10" s="370">
        <f t="shared" si="2"/>
        <v>0</v>
      </c>
      <c r="O10" s="19"/>
      <c r="P10" s="369"/>
      <c r="Q10" s="164"/>
      <c r="R10" s="164"/>
      <c r="S10" s="370">
        <f t="shared" si="3"/>
        <v>0</v>
      </c>
    </row>
    <row r="11" spans="1:1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  <c r="J11" s="17"/>
      <c r="K11" s="369"/>
      <c r="L11" s="164"/>
      <c r="M11" s="164"/>
      <c r="N11" s="370">
        <f t="shared" si="2"/>
        <v>0</v>
      </c>
      <c r="O11" s="19"/>
      <c r="P11" s="369"/>
      <c r="Q11" s="164"/>
      <c r="R11" s="164"/>
      <c r="S11" s="370">
        <f t="shared" si="3"/>
        <v>0</v>
      </c>
    </row>
    <row r="12" spans="1:1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  <c r="J12" s="17"/>
      <c r="K12" s="369"/>
      <c r="L12" s="164"/>
      <c r="M12" s="164"/>
      <c r="N12" s="370">
        <f t="shared" si="2"/>
        <v>0</v>
      </c>
      <c r="O12" s="19"/>
      <c r="P12" s="369"/>
      <c r="Q12" s="164"/>
      <c r="R12" s="164"/>
      <c r="S12" s="370">
        <f t="shared" si="3"/>
        <v>0</v>
      </c>
    </row>
    <row r="13" spans="1:19" s="16" customFormat="1" ht="13.5" thickBot="1">
      <c r="A13" s="371"/>
      <c r="B13" s="372"/>
      <c r="C13" s="372"/>
      <c r="D13" s="373">
        <f t="shared" si="0"/>
        <v>0</v>
      </c>
      <c r="E13" s="19"/>
      <c r="F13" s="371"/>
      <c r="G13" s="372"/>
      <c r="H13" s="372"/>
      <c r="I13" s="373">
        <f t="shared" si="1"/>
        <v>0</v>
      </c>
      <c r="J13" s="17"/>
      <c r="K13" s="371"/>
      <c r="L13" s="372"/>
      <c r="M13" s="372"/>
      <c r="N13" s="373">
        <f t="shared" si="2"/>
        <v>0</v>
      </c>
      <c r="O13" s="19"/>
      <c r="P13" s="371"/>
      <c r="Q13" s="372"/>
      <c r="R13" s="372"/>
      <c r="S13" s="373">
        <f t="shared" si="3"/>
        <v>0</v>
      </c>
    </row>
    <row r="14" spans="1:19" s="16" customFormat="1" ht="13.5" thickBot="1">
      <c r="A14" s="374"/>
      <c r="B14" s="375"/>
      <c r="C14" s="375"/>
      <c r="D14" s="375"/>
      <c r="E14" s="19"/>
      <c r="F14" s="374"/>
      <c r="G14" s="375"/>
      <c r="H14" s="375"/>
      <c r="I14" s="375"/>
      <c r="J14" s="17"/>
      <c r="K14" s="374"/>
      <c r="L14" s="375"/>
      <c r="M14" s="375"/>
      <c r="N14" s="375"/>
      <c r="O14" s="19"/>
      <c r="P14" s="374"/>
      <c r="Q14" s="375"/>
      <c r="R14" s="375"/>
      <c r="S14" s="375"/>
    </row>
    <row r="15" spans="1:19" s="16" customFormat="1" ht="12.75">
      <c r="A15" s="366"/>
      <c r="B15" s="367"/>
      <c r="C15" s="367"/>
      <c r="D15" s="368">
        <f aca="true" t="shared" si="4" ref="D15:D21">B15+C15</f>
        <v>0</v>
      </c>
      <c r="E15" s="19"/>
      <c r="F15" s="366"/>
      <c r="G15" s="367"/>
      <c r="H15" s="367"/>
      <c r="I15" s="368">
        <f aca="true" t="shared" si="5" ref="I15:I21">G15+H15</f>
        <v>0</v>
      </c>
      <c r="J15" s="17"/>
      <c r="K15" s="366"/>
      <c r="L15" s="367"/>
      <c r="M15" s="367"/>
      <c r="N15" s="368">
        <f aca="true" t="shared" si="6" ref="N15:N21">L15+M15</f>
        <v>0</v>
      </c>
      <c r="O15" s="19"/>
      <c r="P15" s="366"/>
      <c r="Q15" s="367"/>
      <c r="R15" s="367"/>
      <c r="S15" s="368">
        <f aca="true" t="shared" si="7" ref="S15:S21">Q15+R15</f>
        <v>0</v>
      </c>
    </row>
    <row r="16" spans="1:19" s="16" customFormat="1" ht="12.75">
      <c r="A16" s="369"/>
      <c r="B16" s="164"/>
      <c r="C16" s="164"/>
      <c r="D16" s="370">
        <f t="shared" si="4"/>
        <v>0</v>
      </c>
      <c r="E16" s="19"/>
      <c r="F16" s="369"/>
      <c r="G16" s="164"/>
      <c r="H16" s="164"/>
      <c r="I16" s="370">
        <f t="shared" si="5"/>
        <v>0</v>
      </c>
      <c r="J16" s="17"/>
      <c r="K16" s="369"/>
      <c r="L16" s="164"/>
      <c r="M16" s="164"/>
      <c r="N16" s="370">
        <f t="shared" si="6"/>
        <v>0</v>
      </c>
      <c r="O16" s="19"/>
      <c r="P16" s="369"/>
      <c r="Q16" s="164"/>
      <c r="R16" s="164"/>
      <c r="S16" s="370">
        <f t="shared" si="7"/>
        <v>0</v>
      </c>
    </row>
    <row r="17" spans="1:19" s="16" customFormat="1" ht="12.75">
      <c r="A17" s="369"/>
      <c r="B17" s="164"/>
      <c r="C17" s="164"/>
      <c r="D17" s="370">
        <f t="shared" si="4"/>
        <v>0</v>
      </c>
      <c r="E17" s="19"/>
      <c r="F17" s="369"/>
      <c r="G17" s="164"/>
      <c r="H17" s="164"/>
      <c r="I17" s="370">
        <f t="shared" si="5"/>
        <v>0</v>
      </c>
      <c r="J17" s="17"/>
      <c r="K17" s="369"/>
      <c r="L17" s="164"/>
      <c r="M17" s="164"/>
      <c r="N17" s="370">
        <f t="shared" si="6"/>
        <v>0</v>
      </c>
      <c r="O17" s="19"/>
      <c r="P17" s="369"/>
      <c r="Q17" s="164"/>
      <c r="R17" s="164"/>
      <c r="S17" s="370">
        <f t="shared" si="7"/>
        <v>0</v>
      </c>
    </row>
    <row r="18" spans="1:19" s="16" customFormat="1" ht="12.75">
      <c r="A18" s="369"/>
      <c r="B18" s="164"/>
      <c r="C18" s="164"/>
      <c r="D18" s="370">
        <f t="shared" si="4"/>
        <v>0</v>
      </c>
      <c r="E18" s="19"/>
      <c r="F18" s="369"/>
      <c r="G18" s="164"/>
      <c r="H18" s="164"/>
      <c r="I18" s="370">
        <f t="shared" si="5"/>
        <v>0</v>
      </c>
      <c r="J18" s="17"/>
      <c r="K18" s="369"/>
      <c r="L18" s="164"/>
      <c r="M18" s="164"/>
      <c r="N18" s="370">
        <f t="shared" si="6"/>
        <v>0</v>
      </c>
      <c r="O18" s="19"/>
      <c r="P18" s="369"/>
      <c r="Q18" s="164"/>
      <c r="R18" s="164"/>
      <c r="S18" s="370">
        <f t="shared" si="7"/>
        <v>0</v>
      </c>
    </row>
    <row r="19" spans="1:19" s="16" customFormat="1" ht="12.75">
      <c r="A19" s="369"/>
      <c r="B19" s="164"/>
      <c r="C19" s="164"/>
      <c r="D19" s="370">
        <f t="shared" si="4"/>
        <v>0</v>
      </c>
      <c r="E19" s="19"/>
      <c r="F19" s="369"/>
      <c r="G19" s="164"/>
      <c r="H19" s="164"/>
      <c r="I19" s="370">
        <f t="shared" si="5"/>
        <v>0</v>
      </c>
      <c r="J19" s="17"/>
      <c r="K19" s="369"/>
      <c r="L19" s="164"/>
      <c r="M19" s="164"/>
      <c r="N19" s="370">
        <f t="shared" si="6"/>
        <v>0</v>
      </c>
      <c r="O19" s="19"/>
      <c r="P19" s="369"/>
      <c r="Q19" s="164"/>
      <c r="R19" s="164"/>
      <c r="S19" s="370">
        <f t="shared" si="7"/>
        <v>0</v>
      </c>
    </row>
    <row r="20" spans="1:19" s="16" customFormat="1" ht="12.75">
      <c r="A20" s="369"/>
      <c r="B20" s="164"/>
      <c r="C20" s="164"/>
      <c r="D20" s="370">
        <f t="shared" si="4"/>
        <v>0</v>
      </c>
      <c r="E20" s="19"/>
      <c r="F20" s="369"/>
      <c r="G20" s="164"/>
      <c r="H20" s="164"/>
      <c r="I20" s="370">
        <f t="shared" si="5"/>
        <v>0</v>
      </c>
      <c r="J20" s="17"/>
      <c r="K20" s="369"/>
      <c r="L20" s="164"/>
      <c r="M20" s="164"/>
      <c r="N20" s="370">
        <f t="shared" si="6"/>
        <v>0</v>
      </c>
      <c r="O20" s="19"/>
      <c r="P20" s="369"/>
      <c r="Q20" s="164"/>
      <c r="R20" s="164"/>
      <c r="S20" s="370">
        <f t="shared" si="7"/>
        <v>0</v>
      </c>
    </row>
    <row r="21" spans="1:19" s="16" customFormat="1" ht="13.5" thickBot="1">
      <c r="A21" s="371"/>
      <c r="B21" s="372"/>
      <c r="C21" s="372"/>
      <c r="D21" s="373">
        <f t="shared" si="4"/>
        <v>0</v>
      </c>
      <c r="E21" s="40"/>
      <c r="F21" s="371"/>
      <c r="G21" s="372"/>
      <c r="H21" s="372"/>
      <c r="I21" s="373">
        <f t="shared" si="5"/>
        <v>0</v>
      </c>
      <c r="J21" s="28"/>
      <c r="K21" s="371"/>
      <c r="L21" s="372"/>
      <c r="M21" s="372"/>
      <c r="N21" s="373">
        <f t="shared" si="6"/>
        <v>0</v>
      </c>
      <c r="O21" s="40"/>
      <c r="P21" s="371"/>
      <c r="Q21" s="372"/>
      <c r="R21" s="372"/>
      <c r="S21" s="373">
        <f t="shared" si="7"/>
        <v>0</v>
      </c>
    </row>
    <row r="22" spans="1:19" ht="12.75">
      <c r="A22" s="78" t="s">
        <v>101</v>
      </c>
      <c r="B22" s="595">
        <f>SUM(D3:D21)</f>
        <v>0</v>
      </c>
      <c r="C22" s="592"/>
      <c r="D22" s="548"/>
      <c r="F22" s="78" t="s">
        <v>101</v>
      </c>
      <c r="G22" s="595">
        <f>SUM(I3:I21)</f>
        <v>0</v>
      </c>
      <c r="H22" s="592"/>
      <c r="I22" s="548"/>
      <c r="J22" s="28"/>
      <c r="K22" s="78" t="s">
        <v>101</v>
      </c>
      <c r="L22" s="595">
        <f>SUM(N3:N21)</f>
        <v>0</v>
      </c>
      <c r="M22" s="592"/>
      <c r="N22" s="548"/>
      <c r="P22" s="78" t="s">
        <v>101</v>
      </c>
      <c r="Q22" s="595">
        <f>SUM(S3:S21)</f>
        <v>0</v>
      </c>
      <c r="R22" s="592"/>
      <c r="S22" s="548"/>
    </row>
    <row r="23" spans="1:19" ht="12.75">
      <c r="A23" s="78" t="s">
        <v>98</v>
      </c>
      <c r="B23" s="595"/>
      <c r="C23" s="592"/>
      <c r="D23" s="548"/>
      <c r="F23" s="78" t="s">
        <v>98</v>
      </c>
      <c r="G23" s="595"/>
      <c r="H23" s="592"/>
      <c r="I23" s="548"/>
      <c r="J23" s="28"/>
      <c r="K23" s="78" t="s">
        <v>98</v>
      </c>
      <c r="L23" s="595"/>
      <c r="M23" s="592"/>
      <c r="N23" s="548"/>
      <c r="P23" s="78" t="s">
        <v>98</v>
      </c>
      <c r="Q23" s="595"/>
      <c r="R23" s="592"/>
      <c r="S23" s="548"/>
    </row>
    <row r="24" spans="1:19" ht="12.75">
      <c r="A24" s="78" t="s">
        <v>102</v>
      </c>
      <c r="B24" s="595"/>
      <c r="C24" s="592"/>
      <c r="D24" s="548"/>
      <c r="F24" s="78" t="s">
        <v>102</v>
      </c>
      <c r="G24" s="595"/>
      <c r="H24" s="592"/>
      <c r="I24" s="548"/>
      <c r="J24" s="28"/>
      <c r="K24" s="78" t="s">
        <v>102</v>
      </c>
      <c r="L24" s="595"/>
      <c r="M24" s="592"/>
      <c r="N24" s="548"/>
      <c r="P24" s="78" t="s">
        <v>102</v>
      </c>
      <c r="Q24" s="595"/>
      <c r="R24" s="592"/>
      <c r="S24" s="548"/>
    </row>
    <row r="25" spans="1:19" ht="12.75">
      <c r="A25" s="78" t="s">
        <v>99</v>
      </c>
      <c r="B25" s="595"/>
      <c r="C25" s="592"/>
      <c r="D25" s="548"/>
      <c r="F25" s="78" t="s">
        <v>99</v>
      </c>
      <c r="G25" s="595"/>
      <c r="H25" s="592"/>
      <c r="I25" s="548"/>
      <c r="J25" s="28"/>
      <c r="K25" s="78" t="s">
        <v>99</v>
      </c>
      <c r="L25" s="595"/>
      <c r="M25" s="592"/>
      <c r="N25" s="548"/>
      <c r="P25" s="78" t="s">
        <v>99</v>
      </c>
      <c r="Q25" s="595"/>
      <c r="R25" s="592"/>
      <c r="S25" s="548"/>
    </row>
    <row r="26" spans="1:19" ht="12.75">
      <c r="A26" s="78" t="s">
        <v>100</v>
      </c>
      <c r="B26" s="595"/>
      <c r="C26" s="592"/>
      <c r="D26" s="548"/>
      <c r="F26" s="78" t="s">
        <v>100</v>
      </c>
      <c r="G26" s="595"/>
      <c r="H26" s="592"/>
      <c r="I26" s="548"/>
      <c r="J26" s="28"/>
      <c r="K26" s="78" t="s">
        <v>100</v>
      </c>
      <c r="L26" s="595"/>
      <c r="M26" s="592"/>
      <c r="N26" s="548"/>
      <c r="P26" s="78" t="s">
        <v>100</v>
      </c>
      <c r="Q26" s="595"/>
      <c r="R26" s="592"/>
      <c r="S26" s="548"/>
    </row>
    <row r="27" spans="1:19" ht="18">
      <c r="A27" s="152" t="s">
        <v>8</v>
      </c>
      <c r="B27" s="622">
        <f>SUM(B22:D26)</f>
        <v>0</v>
      </c>
      <c r="C27" s="593"/>
      <c r="D27" s="594"/>
      <c r="E27" s="153"/>
      <c r="F27" s="152" t="s">
        <v>8</v>
      </c>
      <c r="G27" s="622">
        <f>SUM(G22:I26)</f>
        <v>0</v>
      </c>
      <c r="H27" s="593"/>
      <c r="I27" s="594"/>
      <c r="J27" s="162"/>
      <c r="K27" s="152" t="s">
        <v>8</v>
      </c>
      <c r="L27" s="622">
        <f>SUM(L22:N26)</f>
        <v>0</v>
      </c>
      <c r="M27" s="593"/>
      <c r="N27" s="594"/>
      <c r="O27" s="153"/>
      <c r="P27" s="152" t="s">
        <v>8</v>
      </c>
      <c r="Q27" s="622">
        <f>SUM(Q22:S26)</f>
        <v>0</v>
      </c>
      <c r="R27" s="593"/>
      <c r="S27" s="594"/>
    </row>
    <row r="28" spans="1:16" ht="37.5">
      <c r="A28" s="156"/>
      <c r="F28" s="157"/>
      <c r="K28" s="156"/>
      <c r="P28" s="156"/>
    </row>
    <row r="29" spans="1:11" ht="12.75">
      <c r="A29" s="145" t="s">
        <v>271</v>
      </c>
      <c r="K29" s="16"/>
    </row>
    <row r="30" spans="20:21" ht="13.5" thickBot="1">
      <c r="T30" s="40"/>
      <c r="U30" s="40"/>
    </row>
    <row r="31" spans="1:21" ht="13.5" thickBot="1">
      <c r="A31" s="362"/>
      <c r="B31" s="363" t="s">
        <v>95</v>
      </c>
      <c r="C31" s="364" t="s">
        <v>96</v>
      </c>
      <c r="D31" s="365" t="s">
        <v>97</v>
      </c>
      <c r="E31" s="149"/>
      <c r="F31" s="362"/>
      <c r="G31" s="363" t="s">
        <v>95</v>
      </c>
      <c r="H31" s="364" t="s">
        <v>96</v>
      </c>
      <c r="I31" s="365" t="s">
        <v>97</v>
      </c>
      <c r="J31" s="161"/>
      <c r="K31" s="362"/>
      <c r="L31" s="363" t="s">
        <v>95</v>
      </c>
      <c r="M31" s="364" t="s">
        <v>96</v>
      </c>
      <c r="N31" s="365" t="s">
        <v>97</v>
      </c>
      <c r="O31" s="149"/>
      <c r="P31" s="362"/>
      <c r="Q31" s="363" t="s">
        <v>95</v>
      </c>
      <c r="R31" s="364" t="s">
        <v>96</v>
      </c>
      <c r="S31" s="365" t="s">
        <v>97</v>
      </c>
      <c r="T31" s="40"/>
      <c r="U31" s="40"/>
    </row>
    <row r="32" spans="1:19" s="16" customFormat="1" ht="12.75">
      <c r="A32" s="366"/>
      <c r="B32" s="367"/>
      <c r="C32" s="367"/>
      <c r="D32" s="368">
        <f>B32+C32</f>
        <v>0</v>
      </c>
      <c r="E32" s="19"/>
      <c r="F32" s="366"/>
      <c r="G32" s="367"/>
      <c r="H32" s="367"/>
      <c r="I32" s="368">
        <f>G32+H32</f>
        <v>0</v>
      </c>
      <c r="J32" s="17"/>
      <c r="K32" s="366"/>
      <c r="L32" s="367"/>
      <c r="M32" s="367"/>
      <c r="N32" s="368">
        <f>L32+M32</f>
        <v>0</v>
      </c>
      <c r="O32" s="19"/>
      <c r="P32" s="366"/>
      <c r="Q32" s="367"/>
      <c r="R32" s="367"/>
      <c r="S32" s="368">
        <f>Q32+R32</f>
        <v>0</v>
      </c>
    </row>
    <row r="33" spans="1:19" s="16" customFormat="1" ht="12.75">
      <c r="A33" s="369"/>
      <c r="B33" s="164"/>
      <c r="C33" s="164"/>
      <c r="D33" s="370">
        <f aca="true" t="shared" si="8" ref="D33:D42">B33+C33</f>
        <v>0</v>
      </c>
      <c r="E33" s="19"/>
      <c r="F33" s="369"/>
      <c r="G33" s="164"/>
      <c r="H33" s="164"/>
      <c r="I33" s="370">
        <f aca="true" t="shared" si="9" ref="I33:I42">G33+H33</f>
        <v>0</v>
      </c>
      <c r="J33" s="17"/>
      <c r="K33" s="369"/>
      <c r="L33" s="164"/>
      <c r="M33" s="164"/>
      <c r="N33" s="370">
        <f aca="true" t="shared" si="10" ref="N33:N42">L33+M33</f>
        <v>0</v>
      </c>
      <c r="O33" s="19"/>
      <c r="P33" s="369"/>
      <c r="Q33" s="164"/>
      <c r="R33" s="164"/>
      <c r="S33" s="370">
        <f aca="true" t="shared" si="11" ref="S33:S42">Q33+R33</f>
        <v>0</v>
      </c>
    </row>
    <row r="34" spans="1:19" s="16" customFormat="1" ht="12.75">
      <c r="A34" s="369"/>
      <c r="B34" s="164"/>
      <c r="C34" s="164"/>
      <c r="D34" s="370">
        <f t="shared" si="8"/>
        <v>0</v>
      </c>
      <c r="E34" s="19"/>
      <c r="F34" s="369"/>
      <c r="G34" s="164"/>
      <c r="H34" s="164"/>
      <c r="I34" s="370">
        <f t="shared" si="9"/>
        <v>0</v>
      </c>
      <c r="J34" s="17"/>
      <c r="K34" s="369"/>
      <c r="L34" s="164"/>
      <c r="M34" s="164"/>
      <c r="N34" s="370">
        <f t="shared" si="10"/>
        <v>0</v>
      </c>
      <c r="O34" s="19"/>
      <c r="P34" s="369"/>
      <c r="Q34" s="164"/>
      <c r="R34" s="164"/>
      <c r="S34" s="370">
        <f t="shared" si="11"/>
        <v>0</v>
      </c>
    </row>
    <row r="35" spans="1:19" s="16" customFormat="1" ht="12.75">
      <c r="A35" s="369"/>
      <c r="B35" s="164"/>
      <c r="C35" s="164"/>
      <c r="D35" s="370">
        <f t="shared" si="8"/>
        <v>0</v>
      </c>
      <c r="E35" s="19"/>
      <c r="F35" s="369"/>
      <c r="G35" s="164"/>
      <c r="H35" s="164"/>
      <c r="I35" s="370">
        <f t="shared" si="9"/>
        <v>0</v>
      </c>
      <c r="J35" s="17"/>
      <c r="K35" s="369"/>
      <c r="L35" s="164"/>
      <c r="M35" s="164"/>
      <c r="N35" s="370">
        <f t="shared" si="10"/>
        <v>0</v>
      </c>
      <c r="O35" s="19"/>
      <c r="P35" s="369"/>
      <c r="Q35" s="164"/>
      <c r="R35" s="164"/>
      <c r="S35" s="370">
        <f t="shared" si="11"/>
        <v>0</v>
      </c>
    </row>
    <row r="36" spans="1:19" s="16" customFormat="1" ht="12.75">
      <c r="A36" s="369"/>
      <c r="B36" s="164"/>
      <c r="C36" s="164"/>
      <c r="D36" s="370">
        <f t="shared" si="8"/>
        <v>0</v>
      </c>
      <c r="E36" s="19"/>
      <c r="F36" s="369"/>
      <c r="G36" s="164"/>
      <c r="H36" s="164"/>
      <c r="I36" s="370">
        <f t="shared" si="9"/>
        <v>0</v>
      </c>
      <c r="J36" s="17"/>
      <c r="K36" s="369"/>
      <c r="L36" s="164"/>
      <c r="M36" s="164"/>
      <c r="N36" s="370">
        <f t="shared" si="10"/>
        <v>0</v>
      </c>
      <c r="O36" s="19"/>
      <c r="P36" s="369"/>
      <c r="Q36" s="164"/>
      <c r="R36" s="164"/>
      <c r="S36" s="370">
        <f t="shared" si="11"/>
        <v>0</v>
      </c>
    </row>
    <row r="37" spans="1:19" s="16" customFormat="1" ht="12.75">
      <c r="A37" s="369"/>
      <c r="B37" s="164"/>
      <c r="C37" s="164"/>
      <c r="D37" s="370">
        <f t="shared" si="8"/>
        <v>0</v>
      </c>
      <c r="E37" s="19"/>
      <c r="F37" s="369"/>
      <c r="G37" s="164"/>
      <c r="H37" s="164"/>
      <c r="I37" s="370">
        <f t="shared" si="9"/>
        <v>0</v>
      </c>
      <c r="J37" s="17"/>
      <c r="K37" s="369"/>
      <c r="L37" s="164"/>
      <c r="M37" s="164"/>
      <c r="N37" s="370">
        <f t="shared" si="10"/>
        <v>0</v>
      </c>
      <c r="O37" s="19"/>
      <c r="P37" s="369"/>
      <c r="Q37" s="164"/>
      <c r="R37" s="164"/>
      <c r="S37" s="370">
        <f t="shared" si="11"/>
        <v>0</v>
      </c>
    </row>
    <row r="38" spans="1:19" s="16" customFormat="1" ht="12.75">
      <c r="A38" s="369"/>
      <c r="B38" s="164"/>
      <c r="C38" s="164"/>
      <c r="D38" s="370">
        <f t="shared" si="8"/>
        <v>0</v>
      </c>
      <c r="E38" s="19"/>
      <c r="F38" s="369"/>
      <c r="G38" s="164"/>
      <c r="H38" s="164"/>
      <c r="I38" s="370">
        <f t="shared" si="9"/>
        <v>0</v>
      </c>
      <c r="J38" s="17"/>
      <c r="K38" s="369"/>
      <c r="L38" s="164"/>
      <c r="M38" s="164"/>
      <c r="N38" s="370">
        <f t="shared" si="10"/>
        <v>0</v>
      </c>
      <c r="O38" s="19"/>
      <c r="P38" s="369"/>
      <c r="Q38" s="164"/>
      <c r="R38" s="164"/>
      <c r="S38" s="370">
        <f t="shared" si="11"/>
        <v>0</v>
      </c>
    </row>
    <row r="39" spans="1:19" s="16" customFormat="1" ht="12.75">
      <c r="A39" s="369"/>
      <c r="B39" s="164"/>
      <c r="C39" s="164"/>
      <c r="D39" s="370">
        <f t="shared" si="8"/>
        <v>0</v>
      </c>
      <c r="E39" s="19"/>
      <c r="F39" s="369"/>
      <c r="G39" s="164"/>
      <c r="H39" s="164"/>
      <c r="I39" s="370">
        <f t="shared" si="9"/>
        <v>0</v>
      </c>
      <c r="J39" s="17"/>
      <c r="K39" s="369"/>
      <c r="L39" s="164"/>
      <c r="M39" s="164"/>
      <c r="N39" s="370">
        <f t="shared" si="10"/>
        <v>0</v>
      </c>
      <c r="O39" s="19"/>
      <c r="P39" s="369"/>
      <c r="Q39" s="164"/>
      <c r="R39" s="164"/>
      <c r="S39" s="370">
        <f t="shared" si="11"/>
        <v>0</v>
      </c>
    </row>
    <row r="40" spans="1:19" s="16" customFormat="1" ht="12.75">
      <c r="A40" s="369"/>
      <c r="B40" s="164"/>
      <c r="C40" s="164"/>
      <c r="D40" s="370">
        <f t="shared" si="8"/>
        <v>0</v>
      </c>
      <c r="E40" s="19"/>
      <c r="F40" s="369"/>
      <c r="G40" s="164"/>
      <c r="H40" s="164"/>
      <c r="I40" s="370">
        <f t="shared" si="9"/>
        <v>0</v>
      </c>
      <c r="J40" s="17"/>
      <c r="K40" s="369"/>
      <c r="L40" s="164"/>
      <c r="M40" s="164"/>
      <c r="N40" s="370">
        <f t="shared" si="10"/>
        <v>0</v>
      </c>
      <c r="O40" s="19"/>
      <c r="P40" s="369"/>
      <c r="Q40" s="164"/>
      <c r="R40" s="164"/>
      <c r="S40" s="370">
        <f t="shared" si="11"/>
        <v>0</v>
      </c>
    </row>
    <row r="41" spans="1:19" s="16" customFormat="1" ht="12.75">
      <c r="A41" s="369"/>
      <c r="B41" s="164"/>
      <c r="C41" s="164"/>
      <c r="D41" s="370">
        <f t="shared" si="8"/>
        <v>0</v>
      </c>
      <c r="E41" s="19"/>
      <c r="F41" s="369"/>
      <c r="G41" s="164"/>
      <c r="H41" s="164"/>
      <c r="I41" s="370">
        <f t="shared" si="9"/>
        <v>0</v>
      </c>
      <c r="J41" s="17"/>
      <c r="K41" s="369"/>
      <c r="L41" s="164"/>
      <c r="M41" s="164"/>
      <c r="N41" s="370">
        <f t="shared" si="10"/>
        <v>0</v>
      </c>
      <c r="O41" s="19"/>
      <c r="P41" s="369"/>
      <c r="Q41" s="164"/>
      <c r="R41" s="164"/>
      <c r="S41" s="370">
        <f t="shared" si="11"/>
        <v>0</v>
      </c>
    </row>
    <row r="42" spans="1:19" s="16" customFormat="1" ht="13.5" thickBot="1">
      <c r="A42" s="371"/>
      <c r="B42" s="372"/>
      <c r="C42" s="372"/>
      <c r="D42" s="373">
        <f t="shared" si="8"/>
        <v>0</v>
      </c>
      <c r="E42" s="19"/>
      <c r="F42" s="371"/>
      <c r="G42" s="372"/>
      <c r="H42" s="372"/>
      <c r="I42" s="373">
        <f t="shared" si="9"/>
        <v>0</v>
      </c>
      <c r="J42" s="17"/>
      <c r="K42" s="371"/>
      <c r="L42" s="372"/>
      <c r="M42" s="372"/>
      <c r="N42" s="373">
        <f t="shared" si="10"/>
        <v>0</v>
      </c>
      <c r="O42" s="19"/>
      <c r="P42" s="371"/>
      <c r="Q42" s="372"/>
      <c r="R42" s="372"/>
      <c r="S42" s="373">
        <f t="shared" si="11"/>
        <v>0</v>
      </c>
    </row>
    <row r="43" spans="1:19" s="16" customFormat="1" ht="13.5" thickBot="1">
      <c r="A43" s="374"/>
      <c r="B43" s="375"/>
      <c r="C43" s="375"/>
      <c r="D43" s="375"/>
      <c r="E43" s="19"/>
      <c r="F43" s="374"/>
      <c r="G43" s="375"/>
      <c r="H43" s="375"/>
      <c r="I43" s="375"/>
      <c r="J43" s="17"/>
      <c r="K43" s="374"/>
      <c r="L43" s="375"/>
      <c r="M43" s="375"/>
      <c r="N43" s="375"/>
      <c r="O43" s="19"/>
      <c r="P43" s="374"/>
      <c r="Q43" s="375"/>
      <c r="R43" s="375"/>
      <c r="S43" s="375"/>
    </row>
    <row r="44" spans="1:19" s="16" customFormat="1" ht="12.75">
      <c r="A44" s="366"/>
      <c r="B44" s="367"/>
      <c r="C44" s="367"/>
      <c r="D44" s="368">
        <f aca="true" t="shared" si="12" ref="D44:D50">B44+C44</f>
        <v>0</v>
      </c>
      <c r="E44" s="19"/>
      <c r="F44" s="366"/>
      <c r="G44" s="367"/>
      <c r="H44" s="367"/>
      <c r="I44" s="368">
        <f aca="true" t="shared" si="13" ref="I44:I50">G44+H44</f>
        <v>0</v>
      </c>
      <c r="J44" s="17"/>
      <c r="K44" s="366"/>
      <c r="L44" s="367"/>
      <c r="M44" s="367"/>
      <c r="N44" s="368">
        <f aca="true" t="shared" si="14" ref="N44:N50">L44+M44</f>
        <v>0</v>
      </c>
      <c r="O44" s="19"/>
      <c r="P44" s="366"/>
      <c r="Q44" s="367"/>
      <c r="R44" s="367"/>
      <c r="S44" s="368">
        <f aca="true" t="shared" si="15" ref="S44:S50">Q44+R44</f>
        <v>0</v>
      </c>
    </row>
    <row r="45" spans="1:19" s="16" customFormat="1" ht="12.75">
      <c r="A45" s="369"/>
      <c r="B45" s="164"/>
      <c r="C45" s="164"/>
      <c r="D45" s="370">
        <f t="shared" si="12"/>
        <v>0</v>
      </c>
      <c r="E45" s="19"/>
      <c r="F45" s="369"/>
      <c r="G45" s="164"/>
      <c r="H45" s="164"/>
      <c r="I45" s="370">
        <f t="shared" si="13"/>
        <v>0</v>
      </c>
      <c r="J45" s="17"/>
      <c r="K45" s="369"/>
      <c r="L45" s="164"/>
      <c r="M45" s="164"/>
      <c r="N45" s="370">
        <f t="shared" si="14"/>
        <v>0</v>
      </c>
      <c r="O45" s="19"/>
      <c r="P45" s="369"/>
      <c r="Q45" s="164"/>
      <c r="R45" s="164"/>
      <c r="S45" s="370">
        <f t="shared" si="15"/>
        <v>0</v>
      </c>
    </row>
    <row r="46" spans="1:19" s="16" customFormat="1" ht="12.75">
      <c r="A46" s="369"/>
      <c r="B46" s="164"/>
      <c r="C46" s="164"/>
      <c r="D46" s="370">
        <f t="shared" si="12"/>
        <v>0</v>
      </c>
      <c r="E46" s="19"/>
      <c r="F46" s="369"/>
      <c r="G46" s="164"/>
      <c r="H46" s="164"/>
      <c r="I46" s="370">
        <f t="shared" si="13"/>
        <v>0</v>
      </c>
      <c r="J46" s="17"/>
      <c r="K46" s="369"/>
      <c r="L46" s="164"/>
      <c r="M46" s="164"/>
      <c r="N46" s="370">
        <f t="shared" si="14"/>
        <v>0</v>
      </c>
      <c r="O46" s="19"/>
      <c r="P46" s="369"/>
      <c r="Q46" s="164"/>
      <c r="R46" s="164"/>
      <c r="S46" s="370">
        <f t="shared" si="15"/>
        <v>0</v>
      </c>
    </row>
    <row r="47" spans="1:19" s="16" customFormat="1" ht="12.75">
      <c r="A47" s="369"/>
      <c r="B47" s="164"/>
      <c r="C47" s="164"/>
      <c r="D47" s="370">
        <f t="shared" si="12"/>
        <v>0</v>
      </c>
      <c r="E47" s="19"/>
      <c r="F47" s="369"/>
      <c r="G47" s="164"/>
      <c r="H47" s="164"/>
      <c r="I47" s="370">
        <f t="shared" si="13"/>
        <v>0</v>
      </c>
      <c r="J47" s="17"/>
      <c r="K47" s="369"/>
      <c r="L47" s="164"/>
      <c r="M47" s="164"/>
      <c r="N47" s="370">
        <f t="shared" si="14"/>
        <v>0</v>
      </c>
      <c r="O47" s="19"/>
      <c r="P47" s="369"/>
      <c r="Q47" s="164"/>
      <c r="R47" s="164"/>
      <c r="S47" s="370">
        <f t="shared" si="15"/>
        <v>0</v>
      </c>
    </row>
    <row r="48" spans="1:19" s="16" customFormat="1" ht="12.75">
      <c r="A48" s="369"/>
      <c r="B48" s="164"/>
      <c r="C48" s="164"/>
      <c r="D48" s="370">
        <f t="shared" si="12"/>
        <v>0</v>
      </c>
      <c r="E48" s="19"/>
      <c r="F48" s="369"/>
      <c r="G48" s="164"/>
      <c r="H48" s="164"/>
      <c r="I48" s="370">
        <f t="shared" si="13"/>
        <v>0</v>
      </c>
      <c r="J48" s="17"/>
      <c r="K48" s="369"/>
      <c r="L48" s="164"/>
      <c r="M48" s="164"/>
      <c r="N48" s="370">
        <f t="shared" si="14"/>
        <v>0</v>
      </c>
      <c r="O48" s="19"/>
      <c r="P48" s="369"/>
      <c r="Q48" s="164"/>
      <c r="R48" s="164"/>
      <c r="S48" s="370">
        <f t="shared" si="15"/>
        <v>0</v>
      </c>
    </row>
    <row r="49" spans="1:19" s="16" customFormat="1" ht="12.75">
      <c r="A49" s="369"/>
      <c r="B49" s="164"/>
      <c r="C49" s="164"/>
      <c r="D49" s="370">
        <f t="shared" si="12"/>
        <v>0</v>
      </c>
      <c r="E49" s="19"/>
      <c r="F49" s="369"/>
      <c r="G49" s="164"/>
      <c r="H49" s="164"/>
      <c r="I49" s="370">
        <f t="shared" si="13"/>
        <v>0</v>
      </c>
      <c r="J49" s="17"/>
      <c r="K49" s="369"/>
      <c r="L49" s="164"/>
      <c r="M49" s="164"/>
      <c r="N49" s="370">
        <f t="shared" si="14"/>
        <v>0</v>
      </c>
      <c r="O49" s="19"/>
      <c r="P49" s="369"/>
      <c r="Q49" s="164"/>
      <c r="R49" s="164"/>
      <c r="S49" s="370">
        <f t="shared" si="15"/>
        <v>0</v>
      </c>
    </row>
    <row r="50" spans="1:19" s="16" customFormat="1" ht="13.5" thickBot="1">
      <c r="A50" s="371"/>
      <c r="B50" s="372"/>
      <c r="C50" s="372"/>
      <c r="D50" s="373">
        <f t="shared" si="12"/>
        <v>0</v>
      </c>
      <c r="E50" s="40"/>
      <c r="F50" s="371"/>
      <c r="G50" s="372"/>
      <c r="H50" s="372"/>
      <c r="I50" s="373">
        <f t="shared" si="13"/>
        <v>0</v>
      </c>
      <c r="J50" s="28"/>
      <c r="K50" s="371"/>
      <c r="L50" s="372"/>
      <c r="M50" s="372"/>
      <c r="N50" s="373">
        <f t="shared" si="14"/>
        <v>0</v>
      </c>
      <c r="O50" s="40"/>
      <c r="P50" s="371"/>
      <c r="Q50" s="372"/>
      <c r="R50" s="372"/>
      <c r="S50" s="373">
        <f t="shared" si="15"/>
        <v>0</v>
      </c>
    </row>
    <row r="51" spans="1:19" ht="12.75">
      <c r="A51" s="78" t="s">
        <v>101</v>
      </c>
      <c r="B51" s="595">
        <f>SUM(D32:D50)</f>
        <v>0</v>
      </c>
      <c r="C51" s="592"/>
      <c r="D51" s="548"/>
      <c r="F51" s="78" t="s">
        <v>101</v>
      </c>
      <c r="G51" s="595">
        <f>SUM(I32:I50)</f>
        <v>0</v>
      </c>
      <c r="H51" s="592"/>
      <c r="I51" s="548"/>
      <c r="J51" s="28"/>
      <c r="K51" s="78" t="s">
        <v>101</v>
      </c>
      <c r="L51" s="595">
        <f>SUM(N32:N50)</f>
        <v>0</v>
      </c>
      <c r="M51" s="592"/>
      <c r="N51" s="548"/>
      <c r="P51" s="78" t="s">
        <v>101</v>
      </c>
      <c r="Q51" s="595">
        <f>SUM(S32:S50)</f>
        <v>0</v>
      </c>
      <c r="R51" s="592"/>
      <c r="S51" s="548"/>
    </row>
    <row r="52" spans="1:19" ht="12.75">
      <c r="A52" s="78" t="s">
        <v>98</v>
      </c>
      <c r="B52" s="595"/>
      <c r="C52" s="592"/>
      <c r="D52" s="548"/>
      <c r="F52" s="78" t="s">
        <v>98</v>
      </c>
      <c r="G52" s="595"/>
      <c r="H52" s="592"/>
      <c r="I52" s="548"/>
      <c r="J52" s="28"/>
      <c r="K52" s="78" t="s">
        <v>98</v>
      </c>
      <c r="L52" s="595"/>
      <c r="M52" s="592"/>
      <c r="N52" s="548"/>
      <c r="P52" s="78" t="s">
        <v>98</v>
      </c>
      <c r="Q52" s="595"/>
      <c r="R52" s="592"/>
      <c r="S52" s="548"/>
    </row>
    <row r="53" spans="1:19" ht="12.75">
      <c r="A53" s="78" t="s">
        <v>102</v>
      </c>
      <c r="B53" s="595"/>
      <c r="C53" s="592"/>
      <c r="D53" s="548"/>
      <c r="F53" s="78" t="s">
        <v>102</v>
      </c>
      <c r="G53" s="595"/>
      <c r="H53" s="592"/>
      <c r="I53" s="548"/>
      <c r="J53" s="28"/>
      <c r="K53" s="78" t="s">
        <v>102</v>
      </c>
      <c r="L53" s="595"/>
      <c r="M53" s="592"/>
      <c r="N53" s="548"/>
      <c r="P53" s="78" t="s">
        <v>102</v>
      </c>
      <c r="Q53" s="595"/>
      <c r="R53" s="592"/>
      <c r="S53" s="548"/>
    </row>
    <row r="54" spans="1:19" ht="12.75">
      <c r="A54" s="78" t="s">
        <v>99</v>
      </c>
      <c r="B54" s="595"/>
      <c r="C54" s="592"/>
      <c r="D54" s="548"/>
      <c r="F54" s="78" t="s">
        <v>99</v>
      </c>
      <c r="G54" s="595"/>
      <c r="H54" s="592"/>
      <c r="I54" s="548"/>
      <c r="J54" s="28"/>
      <c r="K54" s="78" t="s">
        <v>99</v>
      </c>
      <c r="L54" s="595"/>
      <c r="M54" s="592"/>
      <c r="N54" s="548"/>
      <c r="P54" s="78" t="s">
        <v>99</v>
      </c>
      <c r="Q54" s="595"/>
      <c r="R54" s="592"/>
      <c r="S54" s="548"/>
    </row>
    <row r="55" spans="1:19" ht="12.75">
      <c r="A55" s="78" t="s">
        <v>100</v>
      </c>
      <c r="B55" s="595"/>
      <c r="C55" s="592"/>
      <c r="D55" s="548"/>
      <c r="F55" s="78" t="s">
        <v>100</v>
      </c>
      <c r="G55" s="595"/>
      <c r="H55" s="592"/>
      <c r="I55" s="548"/>
      <c r="J55" s="28"/>
      <c r="K55" s="78" t="s">
        <v>100</v>
      </c>
      <c r="L55" s="595"/>
      <c r="M55" s="592"/>
      <c r="N55" s="548"/>
      <c r="P55" s="78" t="s">
        <v>100</v>
      </c>
      <c r="Q55" s="595"/>
      <c r="R55" s="592"/>
      <c r="S55" s="548"/>
    </row>
    <row r="56" spans="1:19" ht="18">
      <c r="A56" s="152" t="s">
        <v>8</v>
      </c>
      <c r="B56" s="622">
        <f>SUM(B51:D55)</f>
        <v>0</v>
      </c>
      <c r="C56" s="593"/>
      <c r="D56" s="594"/>
      <c r="E56" s="153"/>
      <c r="F56" s="152" t="s">
        <v>8</v>
      </c>
      <c r="G56" s="622">
        <f>SUM(G51:I55)</f>
        <v>0</v>
      </c>
      <c r="H56" s="593"/>
      <c r="I56" s="594"/>
      <c r="J56" s="162"/>
      <c r="K56" s="152" t="s">
        <v>8</v>
      </c>
      <c r="L56" s="622">
        <f>SUM(L51:N55)</f>
        <v>0</v>
      </c>
      <c r="M56" s="593"/>
      <c r="N56" s="594"/>
      <c r="O56" s="153"/>
      <c r="P56" s="152" t="s">
        <v>8</v>
      </c>
      <c r="Q56" s="622">
        <f>SUM(Q51:S55)</f>
        <v>0</v>
      </c>
      <c r="R56" s="593"/>
      <c r="S56" s="594"/>
    </row>
    <row r="57" spans="1:16" ht="37.5">
      <c r="A57" s="156"/>
      <c r="F57" s="157"/>
      <c r="K57" s="156"/>
      <c r="P57" s="156"/>
    </row>
  </sheetData>
  <sheetProtection/>
  <mergeCells count="48">
    <mergeCell ref="Q26:S26"/>
    <mergeCell ref="B51:D51"/>
    <mergeCell ref="G51:I51"/>
    <mergeCell ref="L51:N51"/>
    <mergeCell ref="Q51:S51"/>
    <mergeCell ref="B27:D27"/>
    <mergeCell ref="Q27:S27"/>
    <mergeCell ref="L27:N27"/>
    <mergeCell ref="Q22:S22"/>
    <mergeCell ref="G52:I52"/>
    <mergeCell ref="L52:N52"/>
    <mergeCell ref="Q24:S24"/>
    <mergeCell ref="L24:N24"/>
    <mergeCell ref="L26:N26"/>
    <mergeCell ref="L25:N25"/>
    <mergeCell ref="Q23:S23"/>
    <mergeCell ref="Q25:S25"/>
    <mergeCell ref="G27:I27"/>
    <mergeCell ref="B24:D24"/>
    <mergeCell ref="G24:I24"/>
    <mergeCell ref="B26:D26"/>
    <mergeCell ref="G26:I26"/>
    <mergeCell ref="B25:D25"/>
    <mergeCell ref="G25:I25"/>
    <mergeCell ref="B22:D22"/>
    <mergeCell ref="G22:I22"/>
    <mergeCell ref="B23:D23"/>
    <mergeCell ref="L23:N23"/>
    <mergeCell ref="L22:N22"/>
    <mergeCell ref="G23:I23"/>
    <mergeCell ref="B56:D56"/>
    <mergeCell ref="G56:I56"/>
    <mergeCell ref="B52:D52"/>
    <mergeCell ref="B54:D54"/>
    <mergeCell ref="B55:D55"/>
    <mergeCell ref="B53:D53"/>
    <mergeCell ref="G55:I55"/>
    <mergeCell ref="G53:I53"/>
    <mergeCell ref="G54:I54"/>
    <mergeCell ref="L56:N56"/>
    <mergeCell ref="Q56:S56"/>
    <mergeCell ref="L55:N55"/>
    <mergeCell ref="Q54:S54"/>
    <mergeCell ref="Q55:S55"/>
    <mergeCell ref="Q52:S52"/>
    <mergeCell ref="L54:N54"/>
    <mergeCell ref="L53:N53"/>
    <mergeCell ref="Q53:S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28125" style="3" customWidth="1"/>
    <col min="9" max="9" width="19.421875" style="0" customWidth="1"/>
    <col min="10" max="10" width="10.8515625" style="0" bestFit="1" customWidth="1"/>
    <col min="15" max="15" width="11.57421875" style="0" bestFit="1" customWidth="1"/>
  </cols>
  <sheetData>
    <row r="1" spans="1:8" ht="18.75" thickBot="1">
      <c r="A1" s="584" t="s">
        <v>34</v>
      </c>
      <c r="B1" s="585"/>
      <c r="C1" s="586"/>
      <c r="D1" s="28"/>
      <c r="E1" s="17"/>
      <c r="F1" s="20" t="s">
        <v>29</v>
      </c>
      <c r="G1" s="175">
        <f>SUM(C4:C30)+H36+G26+G27+G28-G30-G31</f>
        <v>131.27200000000002</v>
      </c>
      <c r="H1" s="167">
        <f>SUM(C4:C30)+H36</f>
        <v>125.87200000000001</v>
      </c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O3" s="18"/>
      <c r="P3" s="18"/>
      <c r="Q3" s="18"/>
    </row>
    <row r="4" spans="1:17" ht="15">
      <c r="A4" s="489" t="s">
        <v>25</v>
      </c>
      <c r="B4" s="489" t="s">
        <v>397</v>
      </c>
      <c r="C4" s="490">
        <v>2.5</v>
      </c>
      <c r="D4" s="196" t="s">
        <v>550</v>
      </c>
      <c r="E4" s="19"/>
      <c r="F4" s="12" t="s">
        <v>30</v>
      </c>
      <c r="G4" s="21">
        <f>SUM(C4:C30)+G10+G11+G12+G13</f>
        <v>116.60000000000001</v>
      </c>
      <c r="J4" s="19"/>
      <c r="K4" s="17"/>
      <c r="L4" s="19"/>
      <c r="O4" s="19"/>
      <c r="P4" s="17"/>
      <c r="Q4" s="19"/>
    </row>
    <row r="5" spans="1:17" ht="15">
      <c r="A5" s="491" t="s">
        <v>25</v>
      </c>
      <c r="B5" s="489" t="s">
        <v>451</v>
      </c>
      <c r="C5" s="492">
        <v>0.1</v>
      </c>
      <c r="D5" s="196" t="s">
        <v>550</v>
      </c>
      <c r="E5" s="19"/>
      <c r="F5" s="23"/>
      <c r="G5" s="23"/>
      <c r="H5" s="17"/>
      <c r="J5" s="19"/>
      <c r="K5" s="17"/>
      <c r="L5" s="19"/>
      <c r="O5" s="19"/>
      <c r="P5" s="17"/>
      <c r="Q5" s="19"/>
    </row>
    <row r="6" spans="1:17" ht="15">
      <c r="A6" s="491" t="s">
        <v>280</v>
      </c>
      <c r="B6" s="489" t="s">
        <v>269</v>
      </c>
      <c r="C6" s="492">
        <v>5</v>
      </c>
      <c r="D6" s="196" t="s">
        <v>551</v>
      </c>
      <c r="E6" s="19"/>
      <c r="F6" s="22" t="s">
        <v>31</v>
      </c>
      <c r="G6" s="22">
        <f>C33-G17-G18-G19-G20-G21</f>
        <v>5.1</v>
      </c>
      <c r="H6" s="17"/>
      <c r="I6" s="16"/>
      <c r="J6" s="513">
        <f>C31+H36+G26+G27+G28</f>
        <v>131.27200000000002</v>
      </c>
      <c r="K6" s="17"/>
      <c r="L6" s="19"/>
      <c r="O6" s="19"/>
      <c r="P6" s="17"/>
      <c r="Q6" s="19"/>
    </row>
    <row r="7" spans="1:17" ht="15">
      <c r="A7" s="491" t="s">
        <v>280</v>
      </c>
      <c r="B7" s="489" t="s">
        <v>206</v>
      </c>
      <c r="C7" s="492">
        <v>4.5</v>
      </c>
      <c r="D7" s="196" t="s">
        <v>552</v>
      </c>
      <c r="E7" s="19"/>
      <c r="F7" s="79" t="s">
        <v>67</v>
      </c>
      <c r="G7" s="166">
        <f>C31*8/100</f>
        <v>9.328000000000001</v>
      </c>
      <c r="H7" s="17"/>
      <c r="I7" s="16"/>
      <c r="J7" s="19"/>
      <c r="K7" s="17"/>
      <c r="L7" s="19"/>
      <c r="O7" s="19"/>
      <c r="P7" s="17"/>
      <c r="Q7" s="19"/>
    </row>
    <row r="8" spans="1:17" ht="15.75" thickBot="1">
      <c r="A8" s="491" t="s">
        <v>280</v>
      </c>
      <c r="B8" s="489" t="s">
        <v>220</v>
      </c>
      <c r="C8" s="492">
        <v>3.9</v>
      </c>
      <c r="D8" s="196" t="s">
        <v>551</v>
      </c>
      <c r="E8" s="19"/>
      <c r="H8" s="71"/>
      <c r="I8" s="16"/>
      <c r="J8" s="19"/>
      <c r="K8" s="17"/>
      <c r="L8" s="19"/>
      <c r="O8" s="19"/>
      <c r="P8" s="17"/>
      <c r="Q8" s="19"/>
    </row>
    <row r="9" spans="1:17" ht="15.75" thickBot="1">
      <c r="A9" s="489" t="s">
        <v>280</v>
      </c>
      <c r="B9" s="489" t="s">
        <v>352</v>
      </c>
      <c r="C9" s="490">
        <v>1.7</v>
      </c>
      <c r="D9" s="196" t="s">
        <v>553</v>
      </c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O9" s="19"/>
      <c r="P9" s="17"/>
      <c r="Q9" s="19"/>
    </row>
    <row r="10" spans="1:17" ht="15">
      <c r="A10" s="491" t="s">
        <v>280</v>
      </c>
      <c r="B10" s="489" t="s">
        <v>399</v>
      </c>
      <c r="C10" s="492">
        <v>0.5</v>
      </c>
      <c r="D10" s="196" t="s">
        <v>554</v>
      </c>
      <c r="E10" s="19"/>
      <c r="F10" s="80"/>
      <c r="G10" s="84"/>
      <c r="H10" s="17"/>
      <c r="I10" s="435"/>
      <c r="J10" s="19"/>
      <c r="K10" s="17"/>
      <c r="L10" s="19"/>
      <c r="O10" s="19"/>
      <c r="P10" s="17"/>
      <c r="Q10" s="19"/>
    </row>
    <row r="11" spans="1:17" ht="15">
      <c r="A11" s="489" t="s">
        <v>280</v>
      </c>
      <c r="B11" s="489" t="s">
        <v>453</v>
      </c>
      <c r="C11" s="490">
        <v>0.5</v>
      </c>
      <c r="D11" s="196" t="s">
        <v>555</v>
      </c>
      <c r="E11" s="19"/>
      <c r="F11" s="78"/>
      <c r="G11" s="5"/>
      <c r="H11" s="17"/>
      <c r="I11" s="435"/>
      <c r="J11" s="19"/>
      <c r="K11" s="17"/>
      <c r="L11" s="19"/>
      <c r="O11" s="19"/>
      <c r="P11" s="17"/>
      <c r="Q11" s="19"/>
    </row>
    <row r="12" spans="1:17" ht="15">
      <c r="A12" s="491" t="s">
        <v>280</v>
      </c>
      <c r="B12" s="489" t="s">
        <v>373</v>
      </c>
      <c r="C12" s="492">
        <v>0.4</v>
      </c>
      <c r="D12" s="196" t="s">
        <v>556</v>
      </c>
      <c r="E12" s="19"/>
      <c r="F12" s="78"/>
      <c r="G12" s="5"/>
      <c r="H12" s="17"/>
      <c r="I12" s="435"/>
      <c r="J12" s="19"/>
      <c r="K12" s="17"/>
      <c r="L12" s="19"/>
      <c r="O12" s="19"/>
      <c r="P12" s="17"/>
      <c r="Q12" s="19"/>
    </row>
    <row r="13" spans="1:17" ht="15">
      <c r="A13" s="489" t="s">
        <v>280</v>
      </c>
      <c r="B13" s="489" t="s">
        <v>452</v>
      </c>
      <c r="C13" s="490">
        <v>0.2</v>
      </c>
      <c r="D13" s="196" t="s">
        <v>557</v>
      </c>
      <c r="E13" s="19"/>
      <c r="F13" s="78"/>
      <c r="G13" s="5"/>
      <c r="H13" s="17"/>
      <c r="I13" s="435"/>
      <c r="J13" s="19"/>
      <c r="K13" s="17"/>
      <c r="L13" s="19"/>
      <c r="O13" s="19"/>
      <c r="P13" s="17"/>
      <c r="Q13" s="19"/>
    </row>
    <row r="14" spans="1:17" ht="15">
      <c r="A14" s="491" t="s">
        <v>278</v>
      </c>
      <c r="B14" s="489" t="s">
        <v>446</v>
      </c>
      <c r="C14" s="492">
        <v>12.4</v>
      </c>
      <c r="D14" s="196" t="s">
        <v>553</v>
      </c>
      <c r="E14" s="19"/>
      <c r="F14" s="78"/>
      <c r="G14" s="5"/>
      <c r="H14" s="17"/>
      <c r="I14" s="435"/>
      <c r="J14" s="19"/>
      <c r="K14" s="17"/>
      <c r="L14" s="19"/>
      <c r="O14" s="19"/>
      <c r="P14" s="17"/>
      <c r="Q14" s="19"/>
    </row>
    <row r="15" spans="1:17" ht="15.75" thickBot="1">
      <c r="A15" s="491" t="s">
        <v>278</v>
      </c>
      <c r="B15" s="489" t="s">
        <v>184</v>
      </c>
      <c r="C15" s="492">
        <v>9.8</v>
      </c>
      <c r="D15" s="196" t="s">
        <v>558</v>
      </c>
      <c r="E15" s="19"/>
      <c r="G15" s="3"/>
      <c r="H15" s="71"/>
      <c r="I15" s="435"/>
      <c r="J15" s="19"/>
      <c r="K15" s="17"/>
      <c r="L15" s="19"/>
      <c r="O15" s="19"/>
      <c r="P15" s="17"/>
      <c r="Q15" s="19"/>
    </row>
    <row r="16" spans="1:17" ht="15.75" thickBot="1">
      <c r="A16" s="491" t="s">
        <v>278</v>
      </c>
      <c r="B16" s="489" t="s">
        <v>314</v>
      </c>
      <c r="C16" s="492">
        <v>7.5</v>
      </c>
      <c r="D16" s="196" t="s">
        <v>559</v>
      </c>
      <c r="E16" s="19"/>
      <c r="F16" s="81" t="s">
        <v>37</v>
      </c>
      <c r="G16" s="82" t="s">
        <v>33</v>
      </c>
      <c r="H16" s="27"/>
      <c r="I16" s="435"/>
      <c r="J16" s="19"/>
      <c r="K16" s="17"/>
      <c r="L16" s="19"/>
      <c r="O16" s="19"/>
      <c r="P16" s="17"/>
      <c r="Q16" s="19"/>
    </row>
    <row r="17" spans="1:17" ht="15">
      <c r="A17" s="491" t="s">
        <v>278</v>
      </c>
      <c r="B17" s="489" t="s">
        <v>320</v>
      </c>
      <c r="C17" s="492">
        <v>5.2</v>
      </c>
      <c r="D17" s="196" t="s">
        <v>558</v>
      </c>
      <c r="E17" s="19"/>
      <c r="F17" s="78" t="s">
        <v>520</v>
      </c>
      <c r="G17" s="5">
        <v>3</v>
      </c>
      <c r="H17" s="17"/>
      <c r="I17" s="435"/>
      <c r="J17" s="19"/>
      <c r="K17" s="17"/>
      <c r="L17" s="19"/>
      <c r="O17" s="19"/>
      <c r="P17" s="17"/>
      <c r="Q17" s="19"/>
    </row>
    <row r="18" spans="1:17" ht="15">
      <c r="A18" s="491" t="s">
        <v>278</v>
      </c>
      <c r="B18" s="489" t="s">
        <v>379</v>
      </c>
      <c r="C18" s="492">
        <v>1.3</v>
      </c>
      <c r="D18" s="196" t="s">
        <v>553</v>
      </c>
      <c r="E18" s="19"/>
      <c r="F18" s="78"/>
      <c r="G18" s="5"/>
      <c r="H18" s="17"/>
      <c r="I18" s="16"/>
      <c r="J18" s="19"/>
      <c r="K18" s="17"/>
      <c r="L18" s="19"/>
      <c r="O18" s="19"/>
      <c r="P18" s="17"/>
      <c r="Q18" s="19"/>
    </row>
    <row r="19" spans="1:17" ht="15">
      <c r="A19" s="491" t="s">
        <v>278</v>
      </c>
      <c r="B19" s="489" t="s">
        <v>187</v>
      </c>
      <c r="C19" s="492">
        <v>0.3</v>
      </c>
      <c r="D19" s="196" t="s">
        <v>555</v>
      </c>
      <c r="E19" s="19"/>
      <c r="F19" s="78"/>
      <c r="G19" s="5"/>
      <c r="H19" s="17"/>
      <c r="I19" s="16"/>
      <c r="J19" s="19"/>
      <c r="K19" s="17"/>
      <c r="L19" s="19"/>
      <c r="O19" s="19"/>
      <c r="P19" s="17"/>
      <c r="Q19" s="19"/>
    </row>
    <row r="20" spans="1:17" ht="15">
      <c r="A20" s="491" t="s">
        <v>278</v>
      </c>
      <c r="B20" s="489" t="s">
        <v>343</v>
      </c>
      <c r="C20" s="492">
        <v>0.2</v>
      </c>
      <c r="D20" s="196" t="s">
        <v>555</v>
      </c>
      <c r="E20" s="19"/>
      <c r="F20" s="78"/>
      <c r="G20" s="5"/>
      <c r="H20" s="17"/>
      <c r="I20" s="16"/>
      <c r="J20" s="19"/>
      <c r="K20" s="17"/>
      <c r="L20" s="19"/>
      <c r="O20" s="19"/>
      <c r="P20" s="17"/>
      <c r="Q20" s="19"/>
    </row>
    <row r="21" spans="1:17" ht="15">
      <c r="A21" s="489" t="s">
        <v>278</v>
      </c>
      <c r="B21" s="489" t="s">
        <v>454</v>
      </c>
      <c r="C21" s="490">
        <v>0.1</v>
      </c>
      <c r="D21" s="196" t="s">
        <v>550</v>
      </c>
      <c r="E21" s="19"/>
      <c r="F21" s="78"/>
      <c r="G21" s="5"/>
      <c r="H21" s="17"/>
      <c r="I21" s="16"/>
      <c r="J21" s="19"/>
      <c r="K21" s="17"/>
      <c r="L21" s="19"/>
      <c r="O21" s="19"/>
      <c r="P21" s="17"/>
      <c r="Q21" s="19"/>
    </row>
    <row r="22" spans="1:17" ht="15">
      <c r="A22" s="489" t="s">
        <v>278</v>
      </c>
      <c r="B22" s="489" t="s">
        <v>560</v>
      </c>
      <c r="C22" s="490">
        <v>0.1</v>
      </c>
      <c r="D22" s="196" t="s">
        <v>550</v>
      </c>
      <c r="E22" s="19"/>
      <c r="F22" s="78"/>
      <c r="G22" s="5"/>
      <c r="H22" s="17"/>
      <c r="I22" s="16"/>
      <c r="J22" s="19"/>
      <c r="K22" s="17"/>
      <c r="L22" s="19"/>
      <c r="O22" s="19"/>
      <c r="P22" s="17"/>
      <c r="Q22" s="19"/>
    </row>
    <row r="23" spans="1:16" ht="15">
      <c r="A23" s="491" t="s">
        <v>278</v>
      </c>
      <c r="B23" s="489" t="s">
        <v>355</v>
      </c>
      <c r="C23" s="492">
        <v>0.1</v>
      </c>
      <c r="D23" s="196" t="s">
        <v>553</v>
      </c>
      <c r="E23" s="19"/>
      <c r="F23" s="40"/>
      <c r="G23" s="28"/>
      <c r="H23" s="17"/>
      <c r="I23" s="16"/>
      <c r="J23" s="16"/>
      <c r="K23" s="17"/>
      <c r="L23" s="19"/>
      <c r="P23" s="3"/>
    </row>
    <row r="24" spans="1:16" ht="15.75" thickBot="1">
      <c r="A24" s="491" t="s">
        <v>279</v>
      </c>
      <c r="B24" s="489" t="s">
        <v>294</v>
      </c>
      <c r="C24" s="492">
        <v>41</v>
      </c>
      <c r="D24" s="196" t="s">
        <v>555</v>
      </c>
      <c r="E24" s="19"/>
      <c r="F24" s="40"/>
      <c r="G24" s="28"/>
      <c r="H24" s="17"/>
      <c r="K24" s="17"/>
      <c r="L24" s="19"/>
      <c r="P24" s="3"/>
    </row>
    <row r="25" spans="1:16" ht="15.75" thickBot="1">
      <c r="A25" s="491" t="s">
        <v>279</v>
      </c>
      <c r="B25" s="489" t="s">
        <v>306</v>
      </c>
      <c r="C25" s="492">
        <v>14</v>
      </c>
      <c r="D25" s="196" t="s">
        <v>551</v>
      </c>
      <c r="E25" s="19"/>
      <c r="F25" s="86" t="s">
        <v>376</v>
      </c>
      <c r="G25" s="87" t="s">
        <v>33</v>
      </c>
      <c r="H25" s="85" t="s">
        <v>66</v>
      </c>
      <c r="K25" s="17"/>
      <c r="L25" s="19"/>
      <c r="P25" s="3"/>
    </row>
    <row r="26" spans="1:16" ht="15">
      <c r="A26" s="489" t="s">
        <v>279</v>
      </c>
      <c r="B26" s="489" t="s">
        <v>317</v>
      </c>
      <c r="C26" s="490">
        <v>3</v>
      </c>
      <c r="D26" s="196" t="s">
        <v>555</v>
      </c>
      <c r="E26" s="19"/>
      <c r="F26" s="84" t="s">
        <v>423</v>
      </c>
      <c r="G26" s="297">
        <v>2.3</v>
      </c>
      <c r="H26" s="84" t="s">
        <v>36</v>
      </c>
      <c r="K26" s="17"/>
      <c r="L26" s="19"/>
      <c r="P26" s="3"/>
    </row>
    <row r="27" spans="1:16" ht="15">
      <c r="A27" s="489" t="s">
        <v>279</v>
      </c>
      <c r="B27" s="489" t="s">
        <v>210</v>
      </c>
      <c r="C27" s="490">
        <v>1.1</v>
      </c>
      <c r="D27" s="196" t="s">
        <v>561</v>
      </c>
      <c r="E27" s="19"/>
      <c r="F27" s="5" t="s">
        <v>456</v>
      </c>
      <c r="G27" s="283">
        <v>0.1</v>
      </c>
      <c r="H27" s="84" t="s">
        <v>36</v>
      </c>
      <c r="P27" s="3"/>
    </row>
    <row r="28" spans="1:16" ht="15.75" thickBot="1">
      <c r="A28" s="491" t="s">
        <v>279</v>
      </c>
      <c r="B28" s="489" t="s">
        <v>348</v>
      </c>
      <c r="C28" s="492">
        <v>0.7</v>
      </c>
      <c r="D28" s="196" t="s">
        <v>562</v>
      </c>
      <c r="E28" s="19"/>
      <c r="F28" s="5" t="s">
        <v>520</v>
      </c>
      <c r="G28" s="283">
        <v>3</v>
      </c>
      <c r="H28" s="5" t="s">
        <v>69</v>
      </c>
      <c r="P28" s="3"/>
    </row>
    <row r="29" spans="1:16" ht="15.75" thickBot="1">
      <c r="A29" s="489" t="s">
        <v>279</v>
      </c>
      <c r="B29" s="489" t="s">
        <v>380</v>
      </c>
      <c r="C29" s="490">
        <v>0.4</v>
      </c>
      <c r="D29" s="196" t="s">
        <v>563</v>
      </c>
      <c r="E29" s="19"/>
      <c r="F29" s="86" t="s">
        <v>127</v>
      </c>
      <c r="G29" s="87" t="s">
        <v>33</v>
      </c>
      <c r="H29" s="85" t="s">
        <v>66</v>
      </c>
      <c r="P29" s="3"/>
    </row>
    <row r="30" spans="1:8" ht="15">
      <c r="A30" s="489" t="s">
        <v>279</v>
      </c>
      <c r="B30" s="489" t="s">
        <v>450</v>
      </c>
      <c r="C30" s="490">
        <v>0.1</v>
      </c>
      <c r="D30" s="196" t="s">
        <v>564</v>
      </c>
      <c r="E30" s="19"/>
      <c r="F30" s="80"/>
      <c r="G30" s="88"/>
      <c r="H30" s="84"/>
    </row>
    <row r="31" spans="1:8" ht="15">
      <c r="A31" s="197"/>
      <c r="B31" s="197"/>
      <c r="C31" s="197">
        <f>SUM(C4:C30)</f>
        <v>116.60000000000001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4.25">
      <c r="B33" s="322" t="s">
        <v>68</v>
      </c>
      <c r="C33" s="322">
        <v>8.1</v>
      </c>
      <c r="D33" s="17"/>
    </row>
    <row r="36" spans="1:9" ht="12.75" customHeight="1">
      <c r="A36" s="92"/>
      <c r="B36" s="93"/>
      <c r="C36" s="33"/>
      <c r="D36" s="17"/>
      <c r="F36" s="587" t="s">
        <v>38</v>
      </c>
      <c r="G36" s="587"/>
      <c r="H36" s="588">
        <f>G6+Incassi!B9-G7</f>
        <v>9.272</v>
      </c>
      <c r="I36" s="588"/>
    </row>
    <row r="37" spans="1:9" ht="12.75" customHeight="1">
      <c r="A37" s="92"/>
      <c r="B37" s="93"/>
      <c r="C37" s="33"/>
      <c r="D37" s="17"/>
      <c r="F37" s="587"/>
      <c r="G37" s="587"/>
      <c r="H37" s="588"/>
      <c r="I37" s="588"/>
    </row>
    <row r="38" spans="1:4" ht="12.75">
      <c r="A38" s="92"/>
      <c r="B38" s="93"/>
      <c r="C38" s="33"/>
      <c r="D38" s="27"/>
    </row>
    <row r="39" spans="1:4" ht="12.75">
      <c r="A39" s="92"/>
      <c r="B39" s="93"/>
      <c r="C39" s="33"/>
      <c r="D39" s="17"/>
    </row>
    <row r="40" spans="1:4" ht="12.75">
      <c r="A40" s="92"/>
      <c r="B40" s="93"/>
      <c r="C40" s="33"/>
      <c r="D40" s="17"/>
    </row>
    <row r="41" spans="1:4" ht="12.75">
      <c r="A41" s="92"/>
      <c r="B41" s="93"/>
      <c r="C41" s="33"/>
      <c r="D41" s="17"/>
    </row>
    <row r="42" spans="1:4" ht="12.75">
      <c r="A42" s="92"/>
      <c r="B42" s="93"/>
      <c r="C42" s="33"/>
      <c r="D42" s="28"/>
    </row>
    <row r="43" spans="3:4" ht="12.75">
      <c r="C43" s="40"/>
      <c r="D43" s="28"/>
    </row>
    <row r="44" spans="3:4" ht="12.75">
      <c r="C44" s="40"/>
      <c r="D44" s="2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4.00390625" style="0" bestFit="1" customWidth="1"/>
    <col min="3" max="3" width="4.57421875" style="0" bestFit="1" customWidth="1"/>
    <col min="4" max="4" width="5.00390625" style="0" bestFit="1" customWidth="1"/>
    <col min="6" max="6" width="16.421875" style="0" customWidth="1"/>
    <col min="7" max="7" width="4.00390625" style="0" bestFit="1" customWidth="1"/>
    <col min="8" max="8" width="4.57421875" style="0" bestFit="1" customWidth="1"/>
    <col min="9" max="9" width="5.00390625" style="0" bestFit="1" customWidth="1"/>
  </cols>
  <sheetData>
    <row r="1" ht="12.75">
      <c r="A1" s="2" t="s">
        <v>116</v>
      </c>
    </row>
    <row r="2" ht="13.5" thickBot="1"/>
    <row r="3" spans="1:9" ht="13.5" thickBot="1">
      <c r="A3" s="362"/>
      <c r="B3" s="363" t="s">
        <v>95</v>
      </c>
      <c r="C3" s="364" t="s">
        <v>96</v>
      </c>
      <c r="D3" s="365" t="s">
        <v>97</v>
      </c>
      <c r="E3" s="149"/>
      <c r="F3" s="362"/>
      <c r="G3" s="363" t="s">
        <v>95</v>
      </c>
      <c r="H3" s="364" t="s">
        <v>96</v>
      </c>
      <c r="I3" s="365" t="s">
        <v>97</v>
      </c>
    </row>
    <row r="4" spans="1:9" s="16" customFormat="1" ht="12.75">
      <c r="A4" s="366"/>
      <c r="B4" s="367"/>
      <c r="C4" s="367"/>
      <c r="D4" s="368">
        <f>B4+C4</f>
        <v>0</v>
      </c>
      <c r="E4" s="19"/>
      <c r="F4" s="366"/>
      <c r="G4" s="367"/>
      <c r="H4" s="367"/>
      <c r="I4" s="368">
        <f>G4+H4</f>
        <v>0</v>
      </c>
    </row>
    <row r="5" spans="1:9" s="16" customFormat="1" ht="12.75">
      <c r="A5" s="369"/>
      <c r="B5" s="164"/>
      <c r="C5" s="164"/>
      <c r="D5" s="370">
        <f aca="true" t="shared" si="0" ref="D5:D14">B5+C5</f>
        <v>0</v>
      </c>
      <c r="E5" s="19"/>
      <c r="F5" s="369"/>
      <c r="G5" s="164"/>
      <c r="H5" s="164"/>
      <c r="I5" s="370">
        <f aca="true" t="shared" si="1" ref="I5:I14">G5+H5</f>
        <v>0</v>
      </c>
    </row>
    <row r="6" spans="1:9" s="16" customFormat="1" ht="12.75">
      <c r="A6" s="369"/>
      <c r="B6" s="164"/>
      <c r="C6" s="164"/>
      <c r="D6" s="370">
        <f t="shared" si="0"/>
        <v>0</v>
      </c>
      <c r="E6" s="19"/>
      <c r="F6" s="369"/>
      <c r="G6" s="164"/>
      <c r="H6" s="164"/>
      <c r="I6" s="370">
        <f t="shared" si="1"/>
        <v>0</v>
      </c>
    </row>
    <row r="7" spans="1:9" s="16" customFormat="1" ht="12.75">
      <c r="A7" s="369"/>
      <c r="B7" s="164"/>
      <c r="C7" s="164"/>
      <c r="D7" s="370">
        <f t="shared" si="0"/>
        <v>0</v>
      </c>
      <c r="E7" s="19"/>
      <c r="F7" s="369"/>
      <c r="G7" s="164"/>
      <c r="H7" s="164"/>
      <c r="I7" s="370">
        <f t="shared" si="1"/>
        <v>0</v>
      </c>
    </row>
    <row r="8" spans="1:9" s="16" customFormat="1" ht="12.75">
      <c r="A8" s="369"/>
      <c r="B8" s="164"/>
      <c r="C8" s="164"/>
      <c r="D8" s="370">
        <f t="shared" si="0"/>
        <v>0</v>
      </c>
      <c r="E8" s="19"/>
      <c r="F8" s="369"/>
      <c r="G8" s="164"/>
      <c r="H8" s="164"/>
      <c r="I8" s="370">
        <f t="shared" si="1"/>
        <v>0</v>
      </c>
    </row>
    <row r="9" spans="1:9" s="16" customFormat="1" ht="12.75">
      <c r="A9" s="369"/>
      <c r="B9" s="164"/>
      <c r="C9" s="164"/>
      <c r="D9" s="370">
        <f t="shared" si="0"/>
        <v>0</v>
      </c>
      <c r="E9" s="19"/>
      <c r="F9" s="369"/>
      <c r="G9" s="164"/>
      <c r="H9" s="164"/>
      <c r="I9" s="370">
        <f t="shared" si="1"/>
        <v>0</v>
      </c>
    </row>
    <row r="10" spans="1:9" s="16" customFormat="1" ht="12.75">
      <c r="A10" s="369"/>
      <c r="B10" s="164"/>
      <c r="C10" s="164"/>
      <c r="D10" s="370">
        <f t="shared" si="0"/>
        <v>0</v>
      </c>
      <c r="E10" s="19"/>
      <c r="F10" s="369"/>
      <c r="G10" s="164"/>
      <c r="H10" s="164"/>
      <c r="I10" s="370">
        <f t="shared" si="1"/>
        <v>0</v>
      </c>
    </row>
    <row r="11" spans="1:9" s="16" customFormat="1" ht="12.75">
      <c r="A11" s="369"/>
      <c r="B11" s="164"/>
      <c r="C11" s="164"/>
      <c r="D11" s="370">
        <f t="shared" si="0"/>
        <v>0</v>
      </c>
      <c r="E11" s="19"/>
      <c r="F11" s="369"/>
      <c r="G11" s="164"/>
      <c r="H11" s="164"/>
      <c r="I11" s="370">
        <f t="shared" si="1"/>
        <v>0</v>
      </c>
    </row>
    <row r="12" spans="1:9" s="16" customFormat="1" ht="12.75">
      <c r="A12" s="369"/>
      <c r="B12" s="164"/>
      <c r="C12" s="164"/>
      <c r="D12" s="370">
        <f t="shared" si="0"/>
        <v>0</v>
      </c>
      <c r="E12" s="19"/>
      <c r="F12" s="369"/>
      <c r="G12" s="164"/>
      <c r="H12" s="164"/>
      <c r="I12" s="370">
        <f t="shared" si="1"/>
        <v>0</v>
      </c>
    </row>
    <row r="13" spans="1:9" s="16" customFormat="1" ht="12.75">
      <c r="A13" s="369"/>
      <c r="B13" s="164"/>
      <c r="C13" s="164"/>
      <c r="D13" s="370">
        <f t="shared" si="0"/>
        <v>0</v>
      </c>
      <c r="E13" s="19"/>
      <c r="F13" s="369"/>
      <c r="G13" s="164"/>
      <c r="H13" s="164"/>
      <c r="I13" s="370">
        <f t="shared" si="1"/>
        <v>0</v>
      </c>
    </row>
    <row r="14" spans="1:9" s="16" customFormat="1" ht="13.5" thickBot="1">
      <c r="A14" s="371"/>
      <c r="B14" s="372"/>
      <c r="C14" s="372"/>
      <c r="D14" s="373">
        <f t="shared" si="0"/>
        <v>0</v>
      </c>
      <c r="E14" s="19"/>
      <c r="F14" s="371"/>
      <c r="G14" s="372"/>
      <c r="H14" s="372"/>
      <c r="I14" s="373">
        <f t="shared" si="1"/>
        <v>0</v>
      </c>
    </row>
    <row r="15" spans="1:9" s="16" customFormat="1" ht="13.5" thickBot="1">
      <c r="A15" s="374"/>
      <c r="B15" s="375"/>
      <c r="C15" s="375"/>
      <c r="D15" s="375"/>
      <c r="E15" s="19"/>
      <c r="F15" s="374"/>
      <c r="G15" s="375"/>
      <c r="H15" s="375"/>
      <c r="I15" s="375"/>
    </row>
    <row r="16" spans="1:9" s="16" customFormat="1" ht="12.75">
      <c r="A16" s="366"/>
      <c r="B16" s="367"/>
      <c r="C16" s="367"/>
      <c r="D16" s="368">
        <f aca="true" t="shared" si="2" ref="D16:D22">B16+C16</f>
        <v>0</v>
      </c>
      <c r="E16" s="19"/>
      <c r="F16" s="366"/>
      <c r="G16" s="367"/>
      <c r="H16" s="367"/>
      <c r="I16" s="368">
        <f aca="true" t="shared" si="3" ref="I16:I22">G16+H16</f>
        <v>0</v>
      </c>
    </row>
    <row r="17" spans="1:9" s="16" customFormat="1" ht="12.75">
      <c r="A17" s="369"/>
      <c r="B17" s="164"/>
      <c r="C17" s="164"/>
      <c r="D17" s="370">
        <f t="shared" si="2"/>
        <v>0</v>
      </c>
      <c r="E17" s="19"/>
      <c r="F17" s="369"/>
      <c r="G17" s="164"/>
      <c r="H17" s="164"/>
      <c r="I17" s="370">
        <f t="shared" si="3"/>
        <v>0</v>
      </c>
    </row>
    <row r="18" spans="1:9" s="16" customFormat="1" ht="12.75">
      <c r="A18" s="369"/>
      <c r="B18" s="164"/>
      <c r="C18" s="164"/>
      <c r="D18" s="370">
        <f t="shared" si="2"/>
        <v>0</v>
      </c>
      <c r="E18" s="19"/>
      <c r="F18" s="369"/>
      <c r="G18" s="164"/>
      <c r="H18" s="164"/>
      <c r="I18" s="370">
        <f t="shared" si="3"/>
        <v>0</v>
      </c>
    </row>
    <row r="19" spans="1:9" s="16" customFormat="1" ht="12.75">
      <c r="A19" s="369"/>
      <c r="B19" s="164"/>
      <c r="C19" s="164"/>
      <c r="D19" s="370">
        <f t="shared" si="2"/>
        <v>0</v>
      </c>
      <c r="E19" s="19"/>
      <c r="F19" s="369"/>
      <c r="G19" s="164"/>
      <c r="H19" s="164"/>
      <c r="I19" s="370">
        <f t="shared" si="3"/>
        <v>0</v>
      </c>
    </row>
    <row r="20" spans="1:9" s="16" customFormat="1" ht="12.75">
      <c r="A20" s="369"/>
      <c r="B20" s="164"/>
      <c r="C20" s="164"/>
      <c r="D20" s="370">
        <f t="shared" si="2"/>
        <v>0</v>
      </c>
      <c r="E20" s="19"/>
      <c r="F20" s="369"/>
      <c r="G20" s="164"/>
      <c r="H20" s="164"/>
      <c r="I20" s="370">
        <f t="shared" si="3"/>
        <v>0</v>
      </c>
    </row>
    <row r="21" spans="1:9" s="16" customFormat="1" ht="12.75">
      <c r="A21" s="369"/>
      <c r="B21" s="164"/>
      <c r="C21" s="164"/>
      <c r="D21" s="370">
        <f t="shared" si="2"/>
        <v>0</v>
      </c>
      <c r="E21" s="19"/>
      <c r="F21" s="369"/>
      <c r="G21" s="164"/>
      <c r="H21" s="164"/>
      <c r="I21" s="370">
        <f t="shared" si="3"/>
        <v>0</v>
      </c>
    </row>
    <row r="22" spans="1:9" s="16" customFormat="1" ht="13.5" thickBot="1">
      <c r="A22" s="371"/>
      <c r="B22" s="372"/>
      <c r="C22" s="372"/>
      <c r="D22" s="373">
        <f t="shared" si="2"/>
        <v>0</v>
      </c>
      <c r="E22" s="40"/>
      <c r="F22" s="371"/>
      <c r="G22" s="372"/>
      <c r="H22" s="372"/>
      <c r="I22" s="373">
        <f t="shared" si="3"/>
        <v>0</v>
      </c>
    </row>
    <row r="23" spans="1:9" ht="12.75">
      <c r="A23" s="78" t="s">
        <v>101</v>
      </c>
      <c r="B23" s="595">
        <f>SUM(D4:D22)</f>
        <v>0</v>
      </c>
      <c r="C23" s="592"/>
      <c r="D23" s="548"/>
      <c r="E23" s="40"/>
      <c r="F23" s="78" t="s">
        <v>101</v>
      </c>
      <c r="G23" s="595">
        <f>SUM(I4:I22)</f>
        <v>0</v>
      </c>
      <c r="H23" s="592"/>
      <c r="I23" s="548"/>
    </row>
    <row r="24" spans="1:9" ht="12.75">
      <c r="A24" s="78" t="s">
        <v>98</v>
      </c>
      <c r="B24" s="595"/>
      <c r="C24" s="592"/>
      <c r="D24" s="548"/>
      <c r="E24" s="40"/>
      <c r="F24" s="78" t="s">
        <v>98</v>
      </c>
      <c r="G24" s="595"/>
      <c r="H24" s="592"/>
      <c r="I24" s="548"/>
    </row>
    <row r="25" spans="1:9" ht="12.75">
      <c r="A25" s="78" t="s">
        <v>102</v>
      </c>
      <c r="B25" s="595"/>
      <c r="C25" s="592"/>
      <c r="D25" s="548"/>
      <c r="E25" s="40"/>
      <c r="F25" s="78" t="s">
        <v>102</v>
      </c>
      <c r="G25" s="595"/>
      <c r="H25" s="592"/>
      <c r="I25" s="548"/>
    </row>
    <row r="26" spans="1:9" ht="12.75">
      <c r="A26" s="78" t="s">
        <v>99</v>
      </c>
      <c r="B26" s="595"/>
      <c r="C26" s="592"/>
      <c r="D26" s="548"/>
      <c r="E26" s="40"/>
      <c r="F26" s="78" t="s">
        <v>99</v>
      </c>
      <c r="G26" s="595"/>
      <c r="H26" s="592"/>
      <c r="I26" s="548"/>
    </row>
    <row r="27" spans="1:9" ht="12.75">
      <c r="A27" s="78" t="s">
        <v>100</v>
      </c>
      <c r="B27" s="595"/>
      <c r="C27" s="592"/>
      <c r="D27" s="548"/>
      <c r="E27" s="40"/>
      <c r="F27" s="78" t="s">
        <v>100</v>
      </c>
      <c r="G27" s="595"/>
      <c r="H27" s="592"/>
      <c r="I27" s="548"/>
    </row>
    <row r="28" spans="1:9" ht="18">
      <c r="A28" s="152" t="s">
        <v>8</v>
      </c>
      <c r="B28" s="622">
        <f>SUM(B23:D27)</f>
        <v>0</v>
      </c>
      <c r="C28" s="593"/>
      <c r="D28" s="594"/>
      <c r="E28" s="153"/>
      <c r="F28" s="152" t="s">
        <v>8</v>
      </c>
      <c r="G28" s="622">
        <f>SUM(G23:I27)</f>
        <v>0</v>
      </c>
      <c r="H28" s="593"/>
      <c r="I28" s="594"/>
    </row>
    <row r="29" spans="1:9" ht="37.5">
      <c r="A29" s="156"/>
      <c r="B29" s="3"/>
      <c r="C29" s="3"/>
      <c r="D29" s="3"/>
      <c r="E29" s="40"/>
      <c r="F29" s="156"/>
      <c r="G29" s="3"/>
      <c r="H29" s="3"/>
      <c r="I29" s="3"/>
    </row>
    <row r="30" spans="1:9" ht="12.75">
      <c r="A30" s="3"/>
      <c r="B30" s="3"/>
      <c r="C30" s="3"/>
      <c r="D30" s="3"/>
      <c r="E30" s="40"/>
      <c r="F30" s="3"/>
      <c r="G30" s="3"/>
      <c r="H30" s="3"/>
      <c r="I30" s="3"/>
    </row>
  </sheetData>
  <sheetProtection/>
  <mergeCells count="12">
    <mergeCell ref="B23:D23"/>
    <mergeCell ref="G23:I23"/>
    <mergeCell ref="B24:D24"/>
    <mergeCell ref="B25:D25"/>
    <mergeCell ref="G25:I25"/>
    <mergeCell ref="G24:I24"/>
    <mergeCell ref="B28:D28"/>
    <mergeCell ref="G28:I28"/>
    <mergeCell ref="B26:D26"/>
    <mergeCell ref="G26:I26"/>
    <mergeCell ref="B27:D27"/>
    <mergeCell ref="G27:I2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4.421875" style="3" bestFit="1" customWidth="1"/>
    <col min="9" max="9" width="16.57421875" style="0" customWidth="1"/>
  </cols>
  <sheetData>
    <row r="1" spans="1:8" ht="18.75" thickBot="1">
      <c r="A1" s="584" t="s">
        <v>104</v>
      </c>
      <c r="B1" s="585"/>
      <c r="C1" s="586"/>
      <c r="D1" s="28"/>
      <c r="E1" s="17"/>
      <c r="F1" s="20" t="s">
        <v>29</v>
      </c>
      <c r="G1" s="175">
        <f>SUM(C4:C30)+H36+G26+G27+G28-G30-G31</f>
        <v>114.99999999999999</v>
      </c>
      <c r="H1" s="167">
        <f>SUM(C4:C30)+H36</f>
        <v>119.79999999999998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8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</row>
    <row r="4" spans="1:16" ht="15">
      <c r="A4" s="489" t="s">
        <v>25</v>
      </c>
      <c r="B4" s="489" t="s">
        <v>209</v>
      </c>
      <c r="C4" s="490">
        <v>19.9</v>
      </c>
      <c r="D4" s="196" t="s">
        <v>558</v>
      </c>
      <c r="E4" s="19"/>
      <c r="F4" s="12" t="s">
        <v>30</v>
      </c>
      <c r="G4" s="21">
        <f>SUM(C4:C30)+G10+G11+G12+G13</f>
        <v>119.99999999999999</v>
      </c>
      <c r="H4" s="27"/>
      <c r="J4" s="513">
        <f>C31+H36-G30-G31</f>
        <v>114.99999999999999</v>
      </c>
      <c r="K4" s="19"/>
      <c r="L4" s="19"/>
      <c r="M4" s="19"/>
      <c r="N4" s="19"/>
      <c r="O4" s="19"/>
      <c r="P4" s="19"/>
    </row>
    <row r="5" spans="1:16" ht="15">
      <c r="A5" s="489" t="s">
        <v>25</v>
      </c>
      <c r="B5" s="489" t="s">
        <v>346</v>
      </c>
      <c r="C5" s="490">
        <v>9</v>
      </c>
      <c r="D5" s="196" t="s">
        <v>559</v>
      </c>
      <c r="E5" s="19"/>
      <c r="F5" s="23"/>
      <c r="G5" s="23"/>
      <c r="H5" s="17"/>
      <c r="J5" s="19"/>
      <c r="K5" s="17"/>
      <c r="L5" s="19"/>
      <c r="M5" s="19"/>
      <c r="N5" s="19"/>
      <c r="O5" s="17"/>
      <c r="P5" s="19"/>
    </row>
    <row r="6" spans="1:16" ht="15">
      <c r="A6" s="489" t="s">
        <v>280</v>
      </c>
      <c r="B6" s="489" t="s">
        <v>260</v>
      </c>
      <c r="C6" s="490">
        <v>9.2</v>
      </c>
      <c r="D6" s="196" t="s">
        <v>552</v>
      </c>
      <c r="E6" s="19"/>
      <c r="F6" s="22" t="s">
        <v>31</v>
      </c>
      <c r="G6" s="22">
        <f>C33-G17-G18-G19-G20-G21-G22</f>
        <v>-1</v>
      </c>
      <c r="H6" s="17"/>
      <c r="J6" s="19"/>
      <c r="K6" s="17"/>
      <c r="L6" s="19"/>
      <c r="M6" s="19"/>
      <c r="N6" s="19"/>
      <c r="O6" s="17"/>
      <c r="P6" s="19"/>
    </row>
    <row r="7" spans="1:16" ht="15">
      <c r="A7" s="491" t="s">
        <v>280</v>
      </c>
      <c r="B7" s="489" t="s">
        <v>292</v>
      </c>
      <c r="C7" s="492">
        <v>8.5</v>
      </c>
      <c r="D7" s="196" t="s">
        <v>562</v>
      </c>
      <c r="E7" s="19"/>
      <c r="F7" s="79" t="s">
        <v>67</v>
      </c>
      <c r="G7" s="166">
        <f>C31*8/100</f>
        <v>9.6</v>
      </c>
      <c r="H7" s="17"/>
      <c r="J7" s="19"/>
      <c r="K7" s="17"/>
      <c r="L7" s="19"/>
      <c r="M7" s="19"/>
      <c r="N7" s="19"/>
      <c r="O7" s="17"/>
      <c r="P7" s="19"/>
    </row>
    <row r="8" spans="1:16" ht="15.75" thickBot="1">
      <c r="A8" s="489" t="s">
        <v>280</v>
      </c>
      <c r="B8" s="489" t="s">
        <v>341</v>
      </c>
      <c r="C8" s="490">
        <v>3</v>
      </c>
      <c r="D8" s="196" t="s">
        <v>554</v>
      </c>
      <c r="E8" s="19"/>
      <c r="H8" s="71"/>
      <c r="I8" s="16"/>
      <c r="J8" s="19"/>
      <c r="K8" s="17"/>
      <c r="L8" s="19"/>
      <c r="M8" s="19"/>
      <c r="N8" s="19"/>
      <c r="O8" s="17"/>
      <c r="P8" s="19"/>
    </row>
    <row r="9" spans="1:16" ht="15.75" thickBot="1">
      <c r="A9" s="489" t="s">
        <v>280</v>
      </c>
      <c r="B9" s="489" t="s">
        <v>385</v>
      </c>
      <c r="C9" s="490">
        <v>2.9</v>
      </c>
      <c r="D9" s="196" t="s">
        <v>552</v>
      </c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M9" s="19"/>
      <c r="N9" s="19"/>
      <c r="O9" s="17"/>
      <c r="P9" s="19"/>
    </row>
    <row r="10" spans="1:16" ht="15">
      <c r="A10" s="491" t="s">
        <v>280</v>
      </c>
      <c r="B10" s="489" t="s">
        <v>520</v>
      </c>
      <c r="C10" s="492">
        <v>3</v>
      </c>
      <c r="D10" s="196" t="s">
        <v>562</v>
      </c>
      <c r="E10" s="19"/>
      <c r="F10" s="80"/>
      <c r="G10" s="84"/>
      <c r="H10" s="17"/>
      <c r="I10" s="16"/>
      <c r="J10" s="19"/>
      <c r="K10" s="17"/>
      <c r="L10" s="19"/>
      <c r="M10" s="19"/>
      <c r="N10" s="19"/>
      <c r="O10" s="17"/>
      <c r="P10" s="19"/>
    </row>
    <row r="11" spans="1:16" ht="15">
      <c r="A11" s="491" t="s">
        <v>280</v>
      </c>
      <c r="B11" s="489" t="s">
        <v>178</v>
      </c>
      <c r="C11" s="492">
        <v>1.8</v>
      </c>
      <c r="D11" s="196" t="s">
        <v>562</v>
      </c>
      <c r="E11" s="19"/>
      <c r="F11" s="78"/>
      <c r="G11" s="5"/>
      <c r="H11" s="17"/>
      <c r="I11" s="435"/>
      <c r="J11" s="19"/>
      <c r="K11" s="17"/>
      <c r="L11" s="19"/>
      <c r="M11" s="19"/>
      <c r="N11" s="19"/>
      <c r="O11" s="17"/>
      <c r="P11" s="19"/>
    </row>
    <row r="12" spans="1:16" ht="15">
      <c r="A12" s="491" t="s">
        <v>278</v>
      </c>
      <c r="B12" s="489" t="s">
        <v>422</v>
      </c>
      <c r="C12" s="492">
        <v>6.7</v>
      </c>
      <c r="D12" s="196" t="s">
        <v>562</v>
      </c>
      <c r="E12" s="19"/>
      <c r="F12" s="78"/>
      <c r="G12" s="5"/>
      <c r="H12" s="17"/>
      <c r="I12" s="435"/>
      <c r="J12" s="19"/>
      <c r="K12" s="17"/>
      <c r="L12" s="19"/>
      <c r="M12" s="19"/>
      <c r="N12" s="19"/>
      <c r="O12" s="17"/>
      <c r="P12" s="19"/>
    </row>
    <row r="13" spans="1:16" ht="15">
      <c r="A13" s="491" t="s">
        <v>278</v>
      </c>
      <c r="B13" s="489" t="s">
        <v>282</v>
      </c>
      <c r="C13" s="492">
        <v>5.2</v>
      </c>
      <c r="D13" s="196" t="s">
        <v>555</v>
      </c>
      <c r="E13" s="19"/>
      <c r="F13" s="78"/>
      <c r="G13" s="5"/>
      <c r="H13" s="17"/>
      <c r="I13" s="435"/>
      <c r="J13" s="19"/>
      <c r="K13" s="17"/>
      <c r="L13" s="19"/>
      <c r="M13" s="19"/>
      <c r="N13" s="19"/>
      <c r="O13" s="17"/>
      <c r="P13" s="19"/>
    </row>
    <row r="14" spans="1:16" ht="15">
      <c r="A14" s="491" t="s">
        <v>278</v>
      </c>
      <c r="B14" s="489" t="s">
        <v>438</v>
      </c>
      <c r="C14" s="492">
        <v>4.5</v>
      </c>
      <c r="D14" s="196" t="s">
        <v>562</v>
      </c>
      <c r="E14" s="19"/>
      <c r="F14" s="78"/>
      <c r="G14" s="5"/>
      <c r="H14" s="17"/>
      <c r="I14" s="435"/>
      <c r="J14" s="19"/>
      <c r="K14" s="17"/>
      <c r="L14" s="19"/>
      <c r="M14" s="19"/>
      <c r="N14" s="19"/>
      <c r="O14" s="17"/>
      <c r="P14" s="19"/>
    </row>
    <row r="15" spans="1:16" ht="15.75" thickBot="1">
      <c r="A15" s="491" t="s">
        <v>278</v>
      </c>
      <c r="B15" s="489" t="s">
        <v>316</v>
      </c>
      <c r="C15" s="492">
        <v>3.5</v>
      </c>
      <c r="D15" s="196" t="s">
        <v>557</v>
      </c>
      <c r="E15" s="19"/>
      <c r="G15" s="3"/>
      <c r="H15" s="71"/>
      <c r="I15" s="435"/>
      <c r="J15" s="19"/>
      <c r="K15" s="17"/>
      <c r="L15" s="19"/>
      <c r="M15" s="19"/>
      <c r="N15" s="19"/>
      <c r="O15" s="17"/>
      <c r="P15" s="19"/>
    </row>
    <row r="16" spans="1:16" ht="15.75" thickBot="1">
      <c r="A16" s="491" t="s">
        <v>278</v>
      </c>
      <c r="B16" s="489" t="s">
        <v>437</v>
      </c>
      <c r="C16" s="492">
        <v>2.5</v>
      </c>
      <c r="D16" s="196" t="s">
        <v>564</v>
      </c>
      <c r="E16" s="19"/>
      <c r="F16" s="81" t="s">
        <v>37</v>
      </c>
      <c r="G16" s="82" t="s">
        <v>33</v>
      </c>
      <c r="H16" s="27"/>
      <c r="I16" s="441"/>
      <c r="J16" s="19"/>
      <c r="K16" s="17"/>
      <c r="L16" s="19"/>
      <c r="M16" s="19"/>
      <c r="N16" s="19"/>
      <c r="O16" s="17"/>
      <c r="P16" s="19"/>
    </row>
    <row r="17" spans="1:16" ht="15">
      <c r="A17" s="491" t="s">
        <v>278</v>
      </c>
      <c r="B17" s="489" t="s">
        <v>215</v>
      </c>
      <c r="C17" s="492">
        <v>0.2</v>
      </c>
      <c r="D17" s="196" t="s">
        <v>552</v>
      </c>
      <c r="E17" s="19"/>
      <c r="F17" s="78" t="s">
        <v>374</v>
      </c>
      <c r="G17" s="5">
        <v>1</v>
      </c>
      <c r="H17" s="17"/>
      <c r="I17" s="435"/>
      <c r="J17" s="19"/>
      <c r="K17" s="17"/>
      <c r="L17" s="19"/>
      <c r="M17" s="19"/>
      <c r="N17" s="19"/>
      <c r="O17" s="17"/>
      <c r="P17" s="19"/>
    </row>
    <row r="18" spans="1:16" ht="15">
      <c r="A18" s="491" t="s">
        <v>279</v>
      </c>
      <c r="B18" s="489" t="s">
        <v>307</v>
      </c>
      <c r="C18" s="492">
        <v>16</v>
      </c>
      <c r="D18" s="196" t="s">
        <v>562</v>
      </c>
      <c r="E18" s="19"/>
      <c r="F18" s="78"/>
      <c r="G18" s="5"/>
      <c r="H18" s="17"/>
      <c r="I18" s="435"/>
      <c r="J18" s="19"/>
      <c r="K18" s="19"/>
      <c r="L18" s="19"/>
      <c r="M18" s="19"/>
      <c r="N18" s="19"/>
      <c r="O18" s="17"/>
      <c r="P18" s="19"/>
    </row>
    <row r="19" spans="1:16" ht="15">
      <c r="A19" s="489" t="s">
        <v>279</v>
      </c>
      <c r="B19" s="489" t="s">
        <v>305</v>
      </c>
      <c r="C19" s="490">
        <v>11</v>
      </c>
      <c r="D19" s="196" t="s">
        <v>574</v>
      </c>
      <c r="E19" s="19"/>
      <c r="F19" s="78"/>
      <c r="G19" s="5"/>
      <c r="H19" s="17"/>
      <c r="I19" s="435"/>
      <c r="J19" s="19"/>
      <c r="K19" s="27"/>
      <c r="N19" s="19"/>
      <c r="O19" s="17"/>
      <c r="P19" s="19"/>
    </row>
    <row r="20" spans="1:16" ht="15">
      <c r="A20" s="489" t="s">
        <v>279</v>
      </c>
      <c r="B20" s="489" t="s">
        <v>408</v>
      </c>
      <c r="C20" s="490">
        <v>5.3</v>
      </c>
      <c r="D20" s="196" t="s">
        <v>561</v>
      </c>
      <c r="E20" s="19"/>
      <c r="F20" s="78"/>
      <c r="G20" s="5"/>
      <c r="H20" s="17"/>
      <c r="I20" s="16"/>
      <c r="J20" s="16"/>
      <c r="K20" s="16"/>
      <c r="N20" s="19"/>
      <c r="O20" s="17"/>
      <c r="P20" s="19"/>
    </row>
    <row r="21" spans="1:16" ht="15">
      <c r="A21" s="491" t="s">
        <v>279</v>
      </c>
      <c r="B21" s="489" t="s">
        <v>281</v>
      </c>
      <c r="C21" s="492">
        <v>4.6</v>
      </c>
      <c r="D21" s="196" t="s">
        <v>562</v>
      </c>
      <c r="E21" s="19"/>
      <c r="F21" s="78"/>
      <c r="G21" s="5"/>
      <c r="H21" s="17"/>
      <c r="I21" s="16"/>
      <c r="J21" s="16"/>
      <c r="K21" s="16"/>
      <c r="N21" s="19"/>
      <c r="O21" s="17"/>
      <c r="P21" s="19"/>
    </row>
    <row r="22" spans="1:16" ht="15">
      <c r="A22" s="491" t="s">
        <v>279</v>
      </c>
      <c r="B22" s="489" t="s">
        <v>340</v>
      </c>
      <c r="C22" s="492">
        <v>2.2</v>
      </c>
      <c r="D22" s="196" t="s">
        <v>553</v>
      </c>
      <c r="E22" s="19"/>
      <c r="F22" s="78"/>
      <c r="G22" s="5"/>
      <c r="H22" s="17"/>
      <c r="I22" s="16"/>
      <c r="J22" s="16"/>
      <c r="K22" s="16"/>
      <c r="N22" s="19"/>
      <c r="O22" s="17"/>
      <c r="P22" s="19"/>
    </row>
    <row r="23" spans="1:12" ht="15">
      <c r="A23" s="318" t="s">
        <v>280</v>
      </c>
      <c r="B23" s="318" t="s">
        <v>374</v>
      </c>
      <c r="C23" s="320">
        <v>1</v>
      </c>
      <c r="D23" s="196" t="s">
        <v>550</v>
      </c>
      <c r="E23" s="19"/>
      <c r="F23" s="40"/>
      <c r="G23" s="28"/>
      <c r="H23" s="17"/>
      <c r="I23" s="16"/>
      <c r="J23" s="19"/>
      <c r="K23" s="17"/>
      <c r="L23" s="19"/>
    </row>
    <row r="24" spans="1:12" ht="15.75" thickBot="1">
      <c r="A24" s="318"/>
      <c r="B24" s="318"/>
      <c r="C24" s="320"/>
      <c r="D24" s="196"/>
      <c r="E24" s="19"/>
      <c r="I24" s="16"/>
      <c r="J24" s="16"/>
      <c r="K24" s="16"/>
      <c r="L24" s="19"/>
    </row>
    <row r="25" spans="1:12" ht="15.75" thickBot="1">
      <c r="A25" s="317"/>
      <c r="B25" s="318"/>
      <c r="C25" s="319"/>
      <c r="D25" s="196"/>
      <c r="E25" s="19"/>
      <c r="F25" s="86" t="s">
        <v>126</v>
      </c>
      <c r="G25" s="87" t="s">
        <v>33</v>
      </c>
      <c r="H25" s="85" t="s">
        <v>66</v>
      </c>
      <c r="I25" s="16"/>
      <c r="J25" s="16"/>
      <c r="K25" s="16"/>
      <c r="L25" s="19"/>
    </row>
    <row r="26" spans="1:12" ht="15">
      <c r="A26" s="317"/>
      <c r="B26" s="318"/>
      <c r="C26" s="320"/>
      <c r="D26" s="196"/>
      <c r="E26" s="19"/>
      <c r="F26" s="80"/>
      <c r="G26" s="88"/>
      <c r="H26" s="84"/>
      <c r="I26" s="16"/>
      <c r="J26" s="16"/>
      <c r="K26" s="16"/>
      <c r="L26" s="19"/>
    </row>
    <row r="27" spans="1:12" ht="15">
      <c r="A27" s="318"/>
      <c r="B27" s="318"/>
      <c r="C27" s="320"/>
      <c r="D27" s="196"/>
      <c r="E27" s="19"/>
      <c r="F27" s="78"/>
      <c r="G27" s="89"/>
      <c r="H27" s="5"/>
      <c r="I27" s="16"/>
      <c r="J27" s="16"/>
      <c r="K27" s="16"/>
      <c r="L27" s="19"/>
    </row>
    <row r="28" spans="1:12" ht="15.75" thickBot="1">
      <c r="A28" s="318"/>
      <c r="B28" s="318"/>
      <c r="C28" s="320"/>
      <c r="D28" s="196"/>
      <c r="E28" s="19"/>
      <c r="F28" s="78"/>
      <c r="G28" s="89"/>
      <c r="H28" s="5"/>
      <c r="I28" s="16"/>
      <c r="J28" s="16"/>
      <c r="K28" s="16"/>
      <c r="L28" s="19"/>
    </row>
    <row r="29" spans="1:11" ht="15.75" thickBot="1">
      <c r="A29" s="318"/>
      <c r="B29" s="318"/>
      <c r="C29" s="320"/>
      <c r="D29" s="196"/>
      <c r="E29" s="19"/>
      <c r="F29" s="86" t="s">
        <v>127</v>
      </c>
      <c r="G29" s="87" t="s">
        <v>33</v>
      </c>
      <c r="H29" s="85" t="s">
        <v>66</v>
      </c>
      <c r="I29" s="16"/>
      <c r="J29" s="16"/>
      <c r="K29" s="16"/>
    </row>
    <row r="30" spans="1:11" ht="15">
      <c r="A30" s="318"/>
      <c r="B30" s="318"/>
      <c r="C30" s="320"/>
      <c r="D30" s="196"/>
      <c r="E30" s="19"/>
      <c r="F30" s="361" t="s">
        <v>520</v>
      </c>
      <c r="G30" s="297">
        <v>3</v>
      </c>
      <c r="H30" s="361" t="s">
        <v>34</v>
      </c>
      <c r="I30" s="16"/>
      <c r="J30" s="16"/>
      <c r="K30" s="16"/>
    </row>
    <row r="31" spans="1:11" ht="15">
      <c r="A31" s="197"/>
      <c r="B31" s="197"/>
      <c r="C31" s="197">
        <f>SUM(C4:C30)+G10+G11+G12</f>
        <v>119.99999999999999</v>
      </c>
      <c r="D31" s="196">
        <f>SUM(D4:D30)</f>
        <v>0</v>
      </c>
      <c r="E31" s="19"/>
      <c r="F31" s="5" t="s">
        <v>178</v>
      </c>
      <c r="G31" s="283">
        <v>1.8</v>
      </c>
      <c r="H31" s="5" t="s">
        <v>199</v>
      </c>
      <c r="I31" s="16"/>
      <c r="J31" s="16"/>
      <c r="K31" s="16"/>
    </row>
    <row r="32" spans="6:11" ht="12.75">
      <c r="F32" s="5"/>
      <c r="G32" s="283"/>
      <c r="H32" s="5"/>
      <c r="I32" s="16"/>
      <c r="J32" s="16"/>
      <c r="K32" s="16"/>
    </row>
    <row r="33" spans="2:4" ht="14.25">
      <c r="B33" s="13" t="s">
        <v>68</v>
      </c>
      <c r="C33" s="322">
        <v>0</v>
      </c>
      <c r="D33" s="17"/>
    </row>
    <row r="35" spans="1:4" ht="12.75">
      <c r="A35" s="161"/>
      <c r="B35" s="19"/>
      <c r="C35" s="19"/>
      <c r="D35" s="17"/>
    </row>
    <row r="36" spans="1:9" ht="12.75" customHeight="1">
      <c r="A36" s="40"/>
      <c r="B36" s="40"/>
      <c r="F36" s="587" t="s">
        <v>38</v>
      </c>
      <c r="G36" s="587"/>
      <c r="H36" s="588">
        <f>G6+Incassi!B4-G7</f>
        <v>-0.1999999999999993</v>
      </c>
      <c r="I36" s="588"/>
    </row>
    <row r="37" spans="1:9" ht="12.75" customHeight="1">
      <c r="A37" s="40"/>
      <c r="B37" s="40"/>
      <c r="F37" s="587"/>
      <c r="G37" s="587"/>
      <c r="H37" s="588"/>
      <c r="I37" s="588"/>
    </row>
    <row r="38" ht="12.75">
      <c r="A38" s="18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A9" sqref="A7:D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9.85156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84" t="s">
        <v>36</v>
      </c>
      <c r="B1" s="585"/>
      <c r="C1" s="586"/>
      <c r="D1" s="28"/>
      <c r="E1" s="17"/>
      <c r="F1" s="20" t="s">
        <v>29</v>
      </c>
      <c r="G1" s="175">
        <f>SUM(C4:C30)+H36+G26+G27+G28-G30-G31</f>
        <v>36.1</v>
      </c>
      <c r="H1" s="167">
        <f>SUM(C4:C30)+H36</f>
        <v>36.1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M3" s="18"/>
      <c r="N3" s="18"/>
      <c r="O3" s="18"/>
    </row>
    <row r="4" spans="1:15" ht="15">
      <c r="A4" s="489" t="s">
        <v>25</v>
      </c>
      <c r="B4" s="489" t="s">
        <v>435</v>
      </c>
      <c r="C4" s="490">
        <v>0.2</v>
      </c>
      <c r="D4" s="196" t="s">
        <v>35</v>
      </c>
      <c r="E4" s="19"/>
      <c r="F4" s="12" t="s">
        <v>30</v>
      </c>
      <c r="G4" s="21">
        <f>SUM(C4:C30)+G10+G11+G12+G13</f>
        <v>31.300000000000004</v>
      </c>
      <c r="H4" s="27"/>
      <c r="J4" s="19"/>
      <c r="K4" s="17"/>
      <c r="L4" s="19"/>
      <c r="M4" s="19"/>
      <c r="N4" s="19"/>
      <c r="O4" s="19"/>
    </row>
    <row r="5" spans="1:15" ht="15">
      <c r="A5" s="491" t="s">
        <v>25</v>
      </c>
      <c r="B5" s="489" t="s">
        <v>237</v>
      </c>
      <c r="C5" s="490">
        <v>0.2</v>
      </c>
      <c r="D5" s="196" t="s">
        <v>199</v>
      </c>
      <c r="E5" s="19"/>
      <c r="F5" s="23"/>
      <c r="G5" s="23"/>
      <c r="H5" s="17"/>
      <c r="I5" s="19"/>
      <c r="J5" s="19"/>
      <c r="K5" s="17"/>
      <c r="L5" s="19"/>
      <c r="M5" s="19"/>
      <c r="N5" s="17"/>
      <c r="O5" s="19"/>
    </row>
    <row r="6" spans="1:15" ht="15">
      <c r="A6" s="489" t="s">
        <v>25</v>
      </c>
      <c r="B6" s="489" t="s">
        <v>701</v>
      </c>
      <c r="C6" s="492">
        <v>1</v>
      </c>
      <c r="D6" s="196" t="s">
        <v>501</v>
      </c>
      <c r="E6" s="19"/>
      <c r="F6" s="22" t="s">
        <v>31</v>
      </c>
      <c r="G6" s="22">
        <f>C33-G17-G18-G19-G20-G21</f>
        <v>-2</v>
      </c>
      <c r="H6" s="17"/>
      <c r="I6" s="19"/>
      <c r="J6" s="19"/>
      <c r="K6" s="17"/>
      <c r="L6" s="19"/>
      <c r="M6" s="19"/>
      <c r="N6" s="17"/>
      <c r="O6" s="19"/>
    </row>
    <row r="7" spans="1:15" ht="15">
      <c r="A7" s="489" t="s">
        <v>280</v>
      </c>
      <c r="B7" s="489" t="s">
        <v>519</v>
      </c>
      <c r="C7" s="492">
        <v>1</v>
      </c>
      <c r="D7" s="196" t="s">
        <v>512</v>
      </c>
      <c r="E7" s="19"/>
      <c r="F7" s="79" t="s">
        <v>67</v>
      </c>
      <c r="G7" s="166"/>
      <c r="H7" s="17"/>
      <c r="I7" s="19"/>
      <c r="J7" s="19"/>
      <c r="K7" s="17"/>
      <c r="L7" s="19"/>
      <c r="M7" s="19"/>
      <c r="N7" s="17"/>
      <c r="O7" s="19"/>
    </row>
    <row r="8" spans="1:15" ht="15.75" thickBot="1">
      <c r="A8" s="489" t="s">
        <v>280</v>
      </c>
      <c r="B8" s="489" t="s">
        <v>676</v>
      </c>
      <c r="C8" s="492">
        <v>1</v>
      </c>
      <c r="D8" s="196" t="s">
        <v>501</v>
      </c>
      <c r="E8" s="19"/>
      <c r="H8" s="71"/>
      <c r="I8" s="19"/>
      <c r="J8" s="19"/>
      <c r="K8" s="17"/>
      <c r="L8" s="19"/>
      <c r="M8" s="19"/>
      <c r="N8" s="17"/>
      <c r="O8" s="19"/>
    </row>
    <row r="9" spans="1:15" ht="15.75" thickBot="1">
      <c r="A9" s="489" t="s">
        <v>280</v>
      </c>
      <c r="B9" s="489" t="s">
        <v>503</v>
      </c>
      <c r="C9" s="492">
        <v>1</v>
      </c>
      <c r="D9" s="196" t="s">
        <v>497</v>
      </c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9"/>
      <c r="N9" s="17"/>
      <c r="O9" s="19"/>
    </row>
    <row r="10" spans="1:15" ht="15">
      <c r="A10" s="491" t="s">
        <v>280</v>
      </c>
      <c r="B10" s="489" t="s">
        <v>466</v>
      </c>
      <c r="C10" s="490">
        <v>0.1</v>
      </c>
      <c r="D10" s="196" t="s">
        <v>35</v>
      </c>
      <c r="E10" s="19"/>
      <c r="F10" s="80" t="s">
        <v>629</v>
      </c>
      <c r="G10" s="84">
        <v>1</v>
      </c>
      <c r="H10" s="17"/>
      <c r="I10" s="19"/>
      <c r="J10" s="19"/>
      <c r="K10" s="17"/>
      <c r="L10" s="19"/>
      <c r="M10" s="19"/>
      <c r="N10" s="17"/>
      <c r="O10" s="19"/>
    </row>
    <row r="11" spans="1:15" ht="15">
      <c r="A11" s="489" t="s">
        <v>280</v>
      </c>
      <c r="B11" s="489" t="s">
        <v>471</v>
      </c>
      <c r="C11" s="492">
        <v>0.1</v>
      </c>
      <c r="D11" s="196" t="s">
        <v>42</v>
      </c>
      <c r="E11" s="19"/>
      <c r="F11" s="78"/>
      <c r="G11" s="5"/>
      <c r="H11" s="17"/>
      <c r="I11" s="19"/>
      <c r="J11" s="19"/>
      <c r="K11" s="17"/>
      <c r="L11" s="19"/>
      <c r="M11" s="19"/>
      <c r="N11" s="17"/>
      <c r="O11" s="19"/>
    </row>
    <row r="12" spans="1:15" ht="15">
      <c r="A12" s="491" t="s">
        <v>280</v>
      </c>
      <c r="B12" s="489" t="s">
        <v>423</v>
      </c>
      <c r="C12" s="492">
        <v>2.5</v>
      </c>
      <c r="D12" s="196" t="s">
        <v>34</v>
      </c>
      <c r="E12" s="19"/>
      <c r="F12" s="78"/>
      <c r="G12" s="5"/>
      <c r="H12" s="17"/>
      <c r="I12" s="19"/>
      <c r="J12" s="19"/>
      <c r="K12" s="17"/>
      <c r="L12" s="19"/>
      <c r="M12" s="19"/>
      <c r="N12" s="17"/>
      <c r="O12" s="19"/>
    </row>
    <row r="13" spans="1:15" ht="15">
      <c r="A13" s="489" t="s">
        <v>495</v>
      </c>
      <c r="B13" s="489" t="s">
        <v>350</v>
      </c>
      <c r="C13" s="490">
        <v>0.2</v>
      </c>
      <c r="D13" s="196" t="s">
        <v>41</v>
      </c>
      <c r="E13" s="19"/>
      <c r="F13" s="78"/>
      <c r="G13" s="5"/>
      <c r="H13" s="17"/>
      <c r="I13" s="19"/>
      <c r="J13" s="19"/>
      <c r="K13" s="17"/>
      <c r="L13" s="19"/>
      <c r="M13" s="19"/>
      <c r="N13" s="17"/>
      <c r="O13" s="19"/>
    </row>
    <row r="14" spans="1:15" ht="15">
      <c r="A14" s="489" t="s">
        <v>280</v>
      </c>
      <c r="B14" s="489" t="s">
        <v>517</v>
      </c>
      <c r="C14" s="492">
        <v>1</v>
      </c>
      <c r="D14" s="196" t="s">
        <v>499</v>
      </c>
      <c r="E14" s="19"/>
      <c r="F14" s="78"/>
      <c r="G14" s="5"/>
      <c r="H14" s="17"/>
      <c r="I14" s="19"/>
      <c r="J14" s="19"/>
      <c r="K14" s="17"/>
      <c r="L14" s="19"/>
      <c r="M14" s="19"/>
      <c r="N14" s="17"/>
      <c r="O14" s="19"/>
    </row>
    <row r="15" spans="1:15" ht="15.75" thickBot="1">
      <c r="A15" s="489" t="s">
        <v>280</v>
      </c>
      <c r="B15" s="489" t="s">
        <v>504</v>
      </c>
      <c r="C15" s="492">
        <v>1</v>
      </c>
      <c r="D15" s="196" t="s">
        <v>505</v>
      </c>
      <c r="E15" s="19"/>
      <c r="G15" s="3"/>
      <c r="H15" s="71"/>
      <c r="I15" s="19"/>
      <c r="J15" s="19"/>
      <c r="K15" s="17"/>
      <c r="L15" s="19"/>
      <c r="M15" s="19"/>
      <c r="N15" s="17"/>
      <c r="O15" s="19"/>
    </row>
    <row r="16" spans="1:15" ht="15.75" thickBot="1">
      <c r="A16" s="491" t="s">
        <v>280</v>
      </c>
      <c r="B16" s="489" t="s">
        <v>506</v>
      </c>
      <c r="C16" s="490">
        <v>1</v>
      </c>
      <c r="D16" s="196" t="s">
        <v>507</v>
      </c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9"/>
      <c r="N16" s="17"/>
      <c r="O16" s="19"/>
    </row>
    <row r="17" spans="1:15" ht="15">
      <c r="A17" s="491" t="s">
        <v>278</v>
      </c>
      <c r="B17" s="489" t="s">
        <v>363</v>
      </c>
      <c r="C17" s="490">
        <v>1</v>
      </c>
      <c r="D17" s="196" t="s">
        <v>497</v>
      </c>
      <c r="E17" s="19"/>
      <c r="F17" s="78" t="s">
        <v>676</v>
      </c>
      <c r="G17" s="5">
        <v>1</v>
      </c>
      <c r="H17" s="17"/>
      <c r="I17" s="19"/>
      <c r="J17" s="19"/>
      <c r="K17" s="17"/>
      <c r="L17" s="19"/>
      <c r="M17" s="19"/>
      <c r="N17" s="17"/>
      <c r="O17" s="19"/>
    </row>
    <row r="18" spans="1:15" ht="15">
      <c r="A18" s="491" t="s">
        <v>278</v>
      </c>
      <c r="B18" s="489" t="s">
        <v>508</v>
      </c>
      <c r="C18" s="490">
        <v>1</v>
      </c>
      <c r="D18" s="196" t="s">
        <v>509</v>
      </c>
      <c r="E18" s="19"/>
      <c r="F18" s="78" t="s">
        <v>701</v>
      </c>
      <c r="G18" s="5">
        <v>1</v>
      </c>
      <c r="H18" s="17"/>
      <c r="I18" s="19"/>
      <c r="J18" s="19"/>
      <c r="K18" s="17"/>
      <c r="L18" s="19"/>
      <c r="M18" s="19"/>
      <c r="N18" s="17"/>
      <c r="O18" s="19"/>
    </row>
    <row r="19" spans="1:15" ht="15">
      <c r="A19" s="491" t="s">
        <v>278</v>
      </c>
      <c r="B19" s="489" t="s">
        <v>338</v>
      </c>
      <c r="C19" s="492">
        <v>1</v>
      </c>
      <c r="D19" s="196" t="s">
        <v>199</v>
      </c>
      <c r="E19" s="19"/>
      <c r="F19" s="78"/>
      <c r="G19" s="5"/>
      <c r="H19" s="17"/>
      <c r="I19" s="19"/>
      <c r="J19" s="19"/>
      <c r="K19" s="17"/>
      <c r="L19" s="19"/>
      <c r="M19" s="19"/>
      <c r="N19" s="19"/>
      <c r="O19" s="19"/>
    </row>
    <row r="20" spans="1:12" ht="15">
      <c r="A20" s="491" t="s">
        <v>278</v>
      </c>
      <c r="B20" s="489" t="s">
        <v>510</v>
      </c>
      <c r="C20" s="492">
        <v>1</v>
      </c>
      <c r="D20" s="196" t="s">
        <v>501</v>
      </c>
      <c r="E20" s="19"/>
      <c r="F20" s="78"/>
      <c r="G20" s="5"/>
      <c r="H20" s="17"/>
      <c r="I20" s="19"/>
      <c r="J20" s="19"/>
      <c r="K20" s="17"/>
      <c r="L20" s="19"/>
    </row>
    <row r="21" spans="1:12" ht="15">
      <c r="A21" s="491" t="s">
        <v>278</v>
      </c>
      <c r="B21" s="489" t="s">
        <v>511</v>
      </c>
      <c r="C21" s="492">
        <v>1</v>
      </c>
      <c r="D21" s="196" t="s">
        <v>512</v>
      </c>
      <c r="E21" s="19"/>
      <c r="F21" s="78"/>
      <c r="G21" s="5"/>
      <c r="H21" s="17"/>
      <c r="I21" s="19"/>
      <c r="J21" s="17"/>
      <c r="K21" s="17"/>
      <c r="L21" s="19"/>
    </row>
    <row r="22" spans="1:11" ht="15">
      <c r="A22" s="491" t="s">
        <v>278</v>
      </c>
      <c r="B22" s="489" t="s">
        <v>414</v>
      </c>
      <c r="C22" s="492">
        <v>1</v>
      </c>
      <c r="D22" s="196" t="s">
        <v>513</v>
      </c>
      <c r="E22" s="19"/>
      <c r="F22" s="78"/>
      <c r="G22" s="5"/>
      <c r="H22" s="17"/>
      <c r="I22" s="19"/>
      <c r="J22" s="17"/>
      <c r="K22" s="17"/>
    </row>
    <row r="23" spans="1:11" ht="15">
      <c r="A23" s="491" t="s">
        <v>278</v>
      </c>
      <c r="B23" s="489" t="s">
        <v>514</v>
      </c>
      <c r="C23" s="492">
        <v>1</v>
      </c>
      <c r="D23" s="196" t="s">
        <v>515</v>
      </c>
      <c r="E23" s="19"/>
      <c r="F23" s="40"/>
      <c r="G23" s="28"/>
      <c r="H23" s="17"/>
      <c r="I23" s="19"/>
      <c r="J23" s="17"/>
      <c r="K23" s="17"/>
    </row>
    <row r="24" spans="1:11" ht="15.75" thickBot="1">
      <c r="A24" s="491" t="s">
        <v>278</v>
      </c>
      <c r="B24" s="489" t="s">
        <v>516</v>
      </c>
      <c r="C24" s="492">
        <v>1</v>
      </c>
      <c r="D24" s="196" t="s">
        <v>499</v>
      </c>
      <c r="E24" s="19"/>
      <c r="F24" s="40"/>
      <c r="G24" s="28"/>
      <c r="H24" s="17"/>
      <c r="J24" s="40"/>
      <c r="K24" s="40"/>
    </row>
    <row r="25" spans="1:8" ht="15.75" thickBot="1">
      <c r="A25" s="491" t="s">
        <v>278</v>
      </c>
      <c r="B25" s="489" t="s">
        <v>372</v>
      </c>
      <c r="C25" s="492">
        <v>1</v>
      </c>
      <c r="D25" s="196" t="s">
        <v>512</v>
      </c>
      <c r="E25" s="19"/>
      <c r="F25" s="86" t="s">
        <v>126</v>
      </c>
      <c r="G25" s="87" t="s">
        <v>33</v>
      </c>
      <c r="H25" s="85" t="s">
        <v>66</v>
      </c>
    </row>
    <row r="26" spans="1:8" ht="15">
      <c r="A26" s="489" t="s">
        <v>279</v>
      </c>
      <c r="B26" s="489" t="s">
        <v>496</v>
      </c>
      <c r="C26" s="490">
        <v>1</v>
      </c>
      <c r="D26" s="196" t="s">
        <v>497</v>
      </c>
      <c r="E26" s="19"/>
      <c r="F26" s="80"/>
      <c r="G26" s="88"/>
      <c r="H26" s="84"/>
    </row>
    <row r="27" spans="1:8" ht="15">
      <c r="A27" s="489" t="s">
        <v>279</v>
      </c>
      <c r="B27" s="489" t="s">
        <v>309</v>
      </c>
      <c r="C27" s="490">
        <v>7.9</v>
      </c>
      <c r="D27" s="196" t="s">
        <v>42</v>
      </c>
      <c r="E27" s="19"/>
      <c r="F27" s="78"/>
      <c r="G27" s="89"/>
      <c r="H27" s="5"/>
    </row>
    <row r="28" spans="1:8" ht="15.75" thickBot="1">
      <c r="A28" s="489" t="s">
        <v>279</v>
      </c>
      <c r="B28" s="489" t="s">
        <v>498</v>
      </c>
      <c r="C28" s="490">
        <v>1</v>
      </c>
      <c r="D28" s="196" t="s">
        <v>499</v>
      </c>
      <c r="E28" s="19"/>
      <c r="F28" s="78"/>
      <c r="G28" s="89"/>
      <c r="H28" s="5"/>
    </row>
    <row r="29" spans="1:8" ht="15.75" thickBot="1">
      <c r="A29" s="489" t="s">
        <v>279</v>
      </c>
      <c r="B29" s="489" t="s">
        <v>500</v>
      </c>
      <c r="C29" s="492">
        <v>1</v>
      </c>
      <c r="D29" s="196" t="s">
        <v>501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9" t="s">
        <v>279</v>
      </c>
      <c r="B30" s="489" t="s">
        <v>456</v>
      </c>
      <c r="C30" s="490">
        <v>0.1</v>
      </c>
      <c r="D30" s="196" t="s">
        <v>34</v>
      </c>
      <c r="E30" s="19"/>
      <c r="F30" s="78"/>
      <c r="G30" s="89"/>
      <c r="H30" s="5"/>
    </row>
    <row r="31" spans="1:8" ht="15.75">
      <c r="A31" s="197"/>
      <c r="B31" s="197"/>
      <c r="C31" s="199">
        <f>SUM(C4:C30)</f>
        <v>30.300000000000004</v>
      </c>
      <c r="D31" s="196"/>
      <c r="E31" s="19"/>
      <c r="F31" s="78"/>
      <c r="G31" s="89"/>
      <c r="H31" s="5"/>
    </row>
    <row r="33" spans="2:4" ht="15">
      <c r="B33" s="321" t="s">
        <v>68</v>
      </c>
      <c r="C33" s="321"/>
      <c r="D33" s="17"/>
    </row>
    <row r="36" spans="6:9" ht="12.75" customHeight="1">
      <c r="F36" s="587" t="s">
        <v>38</v>
      </c>
      <c r="G36" s="587"/>
      <c r="H36" s="588">
        <f>G6+Incassi!B7-G7</f>
        <v>5.8</v>
      </c>
      <c r="I36" s="588"/>
    </row>
    <row r="37" spans="6:9" ht="12.75" customHeight="1">
      <c r="F37" s="587"/>
      <c r="G37" s="587"/>
      <c r="H37" s="588"/>
      <c r="I37" s="58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zoomScalePageLayoutView="0"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5.7109375" style="3" customWidth="1"/>
    <col min="9" max="10" width="14.7109375" style="0" customWidth="1"/>
    <col min="11" max="11" width="12.7109375" style="0" customWidth="1"/>
  </cols>
  <sheetData>
    <row r="1" spans="1:17" ht="18.75" thickBot="1">
      <c r="A1" s="584" t="s">
        <v>42</v>
      </c>
      <c r="B1" s="585"/>
      <c r="C1" s="586"/>
      <c r="D1" s="28"/>
      <c r="E1" s="17"/>
      <c r="F1" s="20" t="s">
        <v>29</v>
      </c>
      <c r="G1" s="175">
        <f>SUM(C4:C30)+H36+G26+G27+G28-G30-G31</f>
        <v>137.868</v>
      </c>
      <c r="H1" s="167">
        <f>SUM(C4:C30)+H36</f>
        <v>129.868</v>
      </c>
      <c r="L1" s="19"/>
      <c r="M1" s="19"/>
      <c r="N1" s="19"/>
      <c r="O1" s="19"/>
      <c r="P1" s="19"/>
      <c r="Q1" s="19"/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  <c r="P3" s="18"/>
      <c r="Q3" s="18"/>
    </row>
    <row r="4" spans="1:17" ht="15">
      <c r="A4" s="484" t="s">
        <v>25</v>
      </c>
      <c r="B4" s="485" t="s">
        <v>183</v>
      </c>
      <c r="C4" s="486">
        <v>13.6</v>
      </c>
      <c r="D4" s="487" t="s">
        <v>562</v>
      </c>
      <c r="E4" s="19"/>
      <c r="F4" s="12" t="s">
        <v>30</v>
      </c>
      <c r="G4" s="21">
        <f>SUM(C4:C30)+G10+G11+G12+G13+G30+G14</f>
        <v>125.39999999999999</v>
      </c>
      <c r="H4" s="27"/>
      <c r="J4" s="19"/>
      <c r="K4" s="17"/>
      <c r="L4" s="19"/>
      <c r="M4" s="19"/>
      <c r="N4" s="17"/>
      <c r="O4" s="19"/>
      <c r="P4" s="19"/>
      <c r="Q4" s="19"/>
    </row>
    <row r="5" spans="1:17" ht="15">
      <c r="A5" s="484" t="s">
        <v>25</v>
      </c>
      <c r="B5" s="485" t="s">
        <v>194</v>
      </c>
      <c r="C5" s="486">
        <v>4.5</v>
      </c>
      <c r="D5" s="487" t="s">
        <v>556</v>
      </c>
      <c r="E5" s="19"/>
      <c r="F5" s="23"/>
      <c r="G5" s="23"/>
      <c r="H5" s="17"/>
      <c r="J5" s="513">
        <f>C31+H36+G26+G27</f>
        <v>137.868</v>
      </c>
      <c r="K5" s="17"/>
      <c r="L5" s="19"/>
      <c r="M5" s="19"/>
      <c r="N5" s="17"/>
      <c r="O5" s="19"/>
      <c r="P5" s="19"/>
      <c r="Q5" s="19"/>
    </row>
    <row r="6" spans="1:17" ht="15">
      <c r="A6" s="484" t="s">
        <v>280</v>
      </c>
      <c r="B6" s="485" t="s">
        <v>425</v>
      </c>
      <c r="C6" s="486">
        <v>12</v>
      </c>
      <c r="D6" s="487" t="s">
        <v>555</v>
      </c>
      <c r="E6" s="19"/>
      <c r="F6" s="22" t="s">
        <v>31</v>
      </c>
      <c r="G6" s="22">
        <f>C33-G17-G18-G19-G20-G21</f>
        <v>-0.19999999999999996</v>
      </c>
      <c r="H6" s="17"/>
      <c r="J6" s="19"/>
      <c r="K6" s="17"/>
      <c r="L6" s="19"/>
      <c r="M6" s="19"/>
      <c r="N6" s="17"/>
      <c r="O6" s="19"/>
      <c r="P6" s="19"/>
      <c r="Q6" s="19"/>
    </row>
    <row r="7" spans="1:17" ht="15">
      <c r="A7" s="485" t="s">
        <v>280</v>
      </c>
      <c r="B7" s="485" t="s">
        <v>428</v>
      </c>
      <c r="C7" s="488">
        <v>6.4</v>
      </c>
      <c r="D7" s="487" t="s">
        <v>551</v>
      </c>
      <c r="E7" s="19"/>
      <c r="F7" s="79" t="s">
        <v>67</v>
      </c>
      <c r="G7" s="166">
        <f>(C31)*8/100</f>
        <v>10.032</v>
      </c>
      <c r="H7" s="17"/>
      <c r="J7" s="19"/>
      <c r="K7" s="17"/>
      <c r="L7" s="19"/>
      <c r="M7" s="19"/>
      <c r="N7" s="17"/>
      <c r="O7" s="19"/>
      <c r="P7" s="19"/>
      <c r="Q7" s="19"/>
    </row>
    <row r="8" spans="1:17" ht="15.75" thickBot="1">
      <c r="A8" s="484" t="s">
        <v>280</v>
      </c>
      <c r="B8" s="485" t="s">
        <v>321</v>
      </c>
      <c r="C8" s="486">
        <v>5.7</v>
      </c>
      <c r="D8" s="487" t="s">
        <v>554</v>
      </c>
      <c r="E8" s="19"/>
      <c r="H8" s="71"/>
      <c r="J8" s="19"/>
      <c r="K8" s="17"/>
      <c r="L8" s="19"/>
      <c r="M8" s="19"/>
      <c r="N8" s="17"/>
      <c r="O8" s="19"/>
      <c r="P8" s="19"/>
      <c r="Q8" s="19"/>
    </row>
    <row r="9" spans="1:17" ht="15.75" thickBot="1">
      <c r="A9" s="484" t="s">
        <v>280</v>
      </c>
      <c r="B9" s="485" t="s">
        <v>444</v>
      </c>
      <c r="C9" s="486">
        <v>1.4</v>
      </c>
      <c r="D9" s="487" t="s">
        <v>578</v>
      </c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  <c r="P9" s="19"/>
      <c r="Q9" s="19"/>
    </row>
    <row r="10" spans="1:17" ht="15">
      <c r="A10" s="485" t="s">
        <v>280</v>
      </c>
      <c r="B10" s="485" t="s">
        <v>218</v>
      </c>
      <c r="C10" s="488">
        <v>0.4</v>
      </c>
      <c r="D10" s="487" t="s">
        <v>576</v>
      </c>
      <c r="E10" s="19"/>
      <c r="F10" s="80"/>
      <c r="G10" s="84"/>
      <c r="H10" s="17"/>
      <c r="J10" s="19"/>
      <c r="K10" s="17"/>
      <c r="L10" s="19"/>
      <c r="M10" s="19"/>
      <c r="N10" s="17"/>
      <c r="O10" s="19"/>
      <c r="P10" s="19"/>
      <c r="Q10" s="19"/>
    </row>
    <row r="11" spans="1:17" ht="15">
      <c r="A11" s="485" t="s">
        <v>280</v>
      </c>
      <c r="B11" s="485" t="s">
        <v>472</v>
      </c>
      <c r="C11" s="488">
        <v>0.1</v>
      </c>
      <c r="D11" s="487" t="s">
        <v>575</v>
      </c>
      <c r="E11" s="19"/>
      <c r="F11" s="78"/>
      <c r="G11" s="5"/>
      <c r="H11" s="17"/>
      <c r="J11" s="19"/>
      <c r="K11" s="17"/>
      <c r="L11" s="19"/>
      <c r="M11" s="19"/>
      <c r="N11" s="17"/>
      <c r="O11" s="19"/>
      <c r="P11" s="19"/>
      <c r="Q11" s="19"/>
    </row>
    <row r="12" spans="1:17" ht="15">
      <c r="A12" s="485" t="s">
        <v>280</v>
      </c>
      <c r="B12" s="485" t="s">
        <v>473</v>
      </c>
      <c r="C12" s="488">
        <v>0.1</v>
      </c>
      <c r="D12" s="487" t="s">
        <v>563</v>
      </c>
      <c r="E12" s="19"/>
      <c r="F12" s="78"/>
      <c r="G12" s="5"/>
      <c r="H12" s="17"/>
      <c r="J12" s="19"/>
      <c r="K12" s="17"/>
      <c r="L12" s="19"/>
      <c r="M12" s="19"/>
      <c r="N12" s="17"/>
      <c r="O12" s="19"/>
      <c r="P12" s="19"/>
      <c r="Q12" s="19"/>
    </row>
    <row r="13" spans="1:17" ht="15">
      <c r="A13" s="484" t="s">
        <v>280</v>
      </c>
      <c r="B13" s="485" t="s">
        <v>253</v>
      </c>
      <c r="C13" s="486">
        <v>0.1</v>
      </c>
      <c r="D13" s="487" t="s">
        <v>575</v>
      </c>
      <c r="E13" s="19"/>
      <c r="F13" s="78"/>
      <c r="G13" s="5"/>
      <c r="H13" s="17"/>
      <c r="J13" s="19"/>
      <c r="K13" s="17"/>
      <c r="L13" s="19"/>
      <c r="M13" s="19"/>
      <c r="N13" s="17"/>
      <c r="O13" s="19"/>
      <c r="P13" s="19"/>
      <c r="Q13" s="19"/>
    </row>
    <row r="14" spans="1:17" ht="15">
      <c r="A14" s="484" t="s">
        <v>278</v>
      </c>
      <c r="B14" s="485" t="s">
        <v>181</v>
      </c>
      <c r="C14" s="486">
        <v>24.6</v>
      </c>
      <c r="D14" s="487" t="s">
        <v>552</v>
      </c>
      <c r="E14" s="19"/>
      <c r="F14" s="78"/>
      <c r="G14" s="5"/>
      <c r="H14" s="17"/>
      <c r="J14" s="19"/>
      <c r="K14" s="17"/>
      <c r="L14" s="19"/>
      <c r="M14" s="19"/>
      <c r="N14" s="17"/>
      <c r="O14" s="19"/>
      <c r="P14" s="19"/>
      <c r="Q14" s="19"/>
    </row>
    <row r="15" spans="1:17" ht="15.75" thickBot="1">
      <c r="A15" s="484" t="s">
        <v>278</v>
      </c>
      <c r="B15" s="485" t="s">
        <v>198</v>
      </c>
      <c r="C15" s="486">
        <v>17.5</v>
      </c>
      <c r="D15" s="487" t="s">
        <v>562</v>
      </c>
      <c r="E15" s="19"/>
      <c r="G15" s="3"/>
      <c r="H15" s="71"/>
      <c r="J15" s="19"/>
      <c r="K15" s="17"/>
      <c r="L15" s="19"/>
      <c r="M15" s="19"/>
      <c r="N15" s="19"/>
      <c r="O15" s="19"/>
      <c r="P15" s="19"/>
      <c r="Q15" s="19"/>
    </row>
    <row r="16" spans="1:17" ht="15.75" thickBot="1">
      <c r="A16" s="485" t="s">
        <v>278</v>
      </c>
      <c r="B16" s="485" t="s">
        <v>229</v>
      </c>
      <c r="C16" s="488">
        <v>10.6</v>
      </c>
      <c r="D16" s="487" t="s">
        <v>564</v>
      </c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9"/>
      <c r="O16" s="19"/>
      <c r="P16" s="19"/>
      <c r="Q16" s="19"/>
    </row>
    <row r="17" spans="1:17" ht="15">
      <c r="A17" s="484" t="s">
        <v>278</v>
      </c>
      <c r="B17" s="485" t="s">
        <v>310</v>
      </c>
      <c r="C17" s="486">
        <v>9.2</v>
      </c>
      <c r="D17" s="487" t="s">
        <v>551</v>
      </c>
      <c r="E17" s="19"/>
      <c r="F17" s="78" t="s">
        <v>572</v>
      </c>
      <c r="G17" s="5">
        <v>1</v>
      </c>
      <c r="H17" s="17"/>
      <c r="J17" s="19"/>
      <c r="K17" s="17"/>
      <c r="L17" s="19"/>
      <c r="M17" s="19"/>
      <c r="N17" s="19"/>
      <c r="O17" s="19"/>
      <c r="P17" s="19"/>
      <c r="Q17" s="19"/>
    </row>
    <row r="18" spans="1:17" ht="15">
      <c r="A18" s="484" t="s">
        <v>278</v>
      </c>
      <c r="B18" s="485" t="s">
        <v>334</v>
      </c>
      <c r="C18" s="486">
        <v>5</v>
      </c>
      <c r="D18" s="487" t="s">
        <v>550</v>
      </c>
      <c r="E18" s="19"/>
      <c r="F18" s="78" t="s">
        <v>628</v>
      </c>
      <c r="G18" s="5">
        <v>1</v>
      </c>
      <c r="H18" s="17"/>
      <c r="J18" s="19"/>
      <c r="K18" s="17"/>
      <c r="L18" s="19"/>
      <c r="M18" s="19"/>
      <c r="N18" s="19"/>
      <c r="O18" s="19"/>
      <c r="P18" s="19"/>
      <c r="Q18" s="19"/>
    </row>
    <row r="19" spans="1:17" ht="15">
      <c r="A19" s="484" t="s">
        <v>278</v>
      </c>
      <c r="B19" s="485" t="s">
        <v>197</v>
      </c>
      <c r="C19" s="486">
        <v>4</v>
      </c>
      <c r="D19" s="487" t="s">
        <v>562</v>
      </c>
      <c r="E19" s="19"/>
      <c r="F19" s="78"/>
      <c r="G19" s="5"/>
      <c r="H19" s="17"/>
      <c r="J19" s="19"/>
      <c r="K19" s="17"/>
      <c r="L19" s="19"/>
      <c r="M19" s="19"/>
      <c r="N19" s="19"/>
      <c r="O19" s="19"/>
      <c r="P19" s="19"/>
      <c r="Q19" s="19"/>
    </row>
    <row r="20" spans="1:17" ht="15">
      <c r="A20" s="485" t="s">
        <v>278</v>
      </c>
      <c r="B20" s="485" t="s">
        <v>478</v>
      </c>
      <c r="C20" s="488">
        <v>1.1</v>
      </c>
      <c r="D20" s="487" t="s">
        <v>580</v>
      </c>
      <c r="E20" s="19"/>
      <c r="F20" s="78"/>
      <c r="G20" s="5"/>
      <c r="H20" s="17"/>
      <c r="J20" s="19"/>
      <c r="K20" s="17"/>
      <c r="L20" s="19"/>
      <c r="M20" s="19"/>
      <c r="N20" s="19"/>
      <c r="O20" s="19"/>
      <c r="P20" s="19"/>
      <c r="Q20" s="19"/>
    </row>
    <row r="21" spans="1:16" ht="15">
      <c r="A21" s="484" t="s">
        <v>278</v>
      </c>
      <c r="B21" s="485" t="s">
        <v>476</v>
      </c>
      <c r="C21" s="486">
        <v>0.5</v>
      </c>
      <c r="D21" s="487" t="s">
        <v>575</v>
      </c>
      <c r="E21" s="19"/>
      <c r="F21" s="78"/>
      <c r="G21" s="5"/>
      <c r="H21" s="17"/>
      <c r="J21" s="19"/>
      <c r="K21" s="19"/>
      <c r="L21" s="19"/>
      <c r="M21" s="19"/>
      <c r="P21" s="19"/>
    </row>
    <row r="22" spans="1:16" ht="15">
      <c r="A22" s="484" t="s">
        <v>278</v>
      </c>
      <c r="B22" s="485" t="s">
        <v>445</v>
      </c>
      <c r="C22" s="486">
        <v>0.4</v>
      </c>
      <c r="D22" s="487" t="s">
        <v>563</v>
      </c>
      <c r="E22" s="19"/>
      <c r="F22" s="78"/>
      <c r="G22" s="5"/>
      <c r="H22" s="17"/>
      <c r="J22" s="16"/>
      <c r="K22" s="16"/>
      <c r="L22" s="19"/>
      <c r="M22" s="19"/>
      <c r="P22" s="19"/>
    </row>
    <row r="23" spans="1:11" ht="15">
      <c r="A23" s="485" t="s">
        <v>278</v>
      </c>
      <c r="B23" s="485" t="s">
        <v>475</v>
      </c>
      <c r="C23" s="488">
        <v>0.3</v>
      </c>
      <c r="D23" s="487" t="s">
        <v>574</v>
      </c>
      <c r="E23" s="19"/>
      <c r="F23" s="40"/>
      <c r="G23" s="28"/>
      <c r="H23" s="17"/>
      <c r="J23" s="16"/>
      <c r="K23" s="16"/>
    </row>
    <row r="24" spans="1:11" ht="15.75" thickBot="1">
      <c r="A24" s="484" t="s">
        <v>278</v>
      </c>
      <c r="B24" s="485" t="s">
        <v>477</v>
      </c>
      <c r="C24" s="486">
        <v>0.1</v>
      </c>
      <c r="D24" s="487" t="s">
        <v>578</v>
      </c>
      <c r="E24" s="19"/>
      <c r="F24" s="40"/>
      <c r="G24" s="28"/>
      <c r="H24" s="17"/>
      <c r="J24" s="16"/>
      <c r="K24" s="16"/>
    </row>
    <row r="25" spans="1:8" ht="15.75" thickBot="1">
      <c r="A25" s="484" t="s">
        <v>279</v>
      </c>
      <c r="B25" s="485" t="s">
        <v>302</v>
      </c>
      <c r="C25" s="486">
        <v>3.5</v>
      </c>
      <c r="D25" s="487" t="s">
        <v>551</v>
      </c>
      <c r="E25" s="19"/>
      <c r="F25" s="86" t="s">
        <v>126</v>
      </c>
      <c r="G25" s="87" t="s">
        <v>33</v>
      </c>
      <c r="H25" s="85" t="s">
        <v>66</v>
      </c>
    </row>
    <row r="26" spans="1:8" ht="15">
      <c r="A26" s="485" t="s">
        <v>279</v>
      </c>
      <c r="B26" s="485" t="s">
        <v>331</v>
      </c>
      <c r="C26" s="488">
        <v>2</v>
      </c>
      <c r="D26" s="487" t="s">
        <v>553</v>
      </c>
      <c r="E26" s="19"/>
      <c r="F26" s="84" t="s">
        <v>471</v>
      </c>
      <c r="G26" s="297">
        <v>0.1</v>
      </c>
      <c r="H26" s="84" t="s">
        <v>36</v>
      </c>
    </row>
    <row r="27" spans="1:8" ht="15">
      <c r="A27" s="485" t="s">
        <v>279</v>
      </c>
      <c r="B27" s="485" t="s">
        <v>336</v>
      </c>
      <c r="C27" s="488">
        <v>0.2</v>
      </c>
      <c r="D27" s="487" t="s">
        <v>550</v>
      </c>
      <c r="E27" s="19"/>
      <c r="F27" s="5" t="s">
        <v>309</v>
      </c>
      <c r="G27" s="283">
        <v>7.9</v>
      </c>
      <c r="H27" s="84" t="s">
        <v>36</v>
      </c>
    </row>
    <row r="28" spans="1:8" ht="15.75" thickBot="1">
      <c r="A28" s="485" t="s">
        <v>279</v>
      </c>
      <c r="B28" s="485" t="s">
        <v>479</v>
      </c>
      <c r="C28" s="488">
        <v>0.1</v>
      </c>
      <c r="D28" s="487" t="s">
        <v>556</v>
      </c>
      <c r="E28" s="19"/>
      <c r="F28" s="5"/>
      <c r="G28" s="283"/>
      <c r="H28" s="5"/>
    </row>
    <row r="29" spans="1:8" ht="15.75" thickBot="1">
      <c r="A29" s="484" t="s">
        <v>279</v>
      </c>
      <c r="B29" s="485" t="s">
        <v>572</v>
      </c>
      <c r="C29" s="486">
        <v>1</v>
      </c>
      <c r="D29" s="487" t="s">
        <v>578</v>
      </c>
      <c r="E29" s="19"/>
      <c r="F29" s="86" t="s">
        <v>127</v>
      </c>
      <c r="G29" s="87" t="s">
        <v>33</v>
      </c>
      <c r="H29" s="85" t="s">
        <v>66</v>
      </c>
    </row>
    <row r="30" spans="1:8" ht="15">
      <c r="A30" s="484" t="s">
        <v>279</v>
      </c>
      <c r="B30" s="485" t="s">
        <v>628</v>
      </c>
      <c r="C30" s="486">
        <v>1</v>
      </c>
      <c r="D30" s="487" t="s">
        <v>556</v>
      </c>
      <c r="E30" s="19"/>
      <c r="F30" s="80"/>
      <c r="G30" s="88"/>
      <c r="H30" s="84"/>
    </row>
    <row r="31" spans="1:8" ht="15.75">
      <c r="A31" s="197"/>
      <c r="B31" s="197"/>
      <c r="C31" s="199">
        <f>SUM(C4:C30)</f>
        <v>125.39999999999999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1.8</v>
      </c>
      <c r="D33" s="17"/>
    </row>
    <row r="36" spans="1:9" ht="12.75" customHeight="1">
      <c r="A36" s="18"/>
      <c r="B36" s="18"/>
      <c r="C36" s="18"/>
      <c r="D36" s="17"/>
      <c r="F36" s="587" t="s">
        <v>38</v>
      </c>
      <c r="G36" s="587"/>
      <c r="H36" s="588">
        <f>G6+Incassi!B8-G7</f>
        <v>4.468</v>
      </c>
      <c r="I36" s="588"/>
    </row>
    <row r="37" spans="1:9" ht="12.75" customHeight="1">
      <c r="A37" s="19"/>
      <c r="B37" s="19"/>
      <c r="C37" s="19"/>
      <c r="D37" s="17"/>
      <c r="F37" s="587"/>
      <c r="G37" s="587"/>
      <c r="H37" s="588"/>
      <c r="I37" s="588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ht="12.75">
      <c r="D41" s="17"/>
    </row>
    <row r="42" ht="12.75">
      <c r="D42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busgat</dc:creator>
  <cp:keywords/>
  <dc:description/>
  <cp:lastModifiedBy>Utente Windows</cp:lastModifiedBy>
  <cp:lastPrinted>2015-08-30T08:55:23Z</cp:lastPrinted>
  <dcterms:created xsi:type="dcterms:W3CDTF">2007-08-26T21:35:04Z</dcterms:created>
  <dcterms:modified xsi:type="dcterms:W3CDTF">2018-01-07T18:36:17Z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